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kgilmore\Dropbox\00 NBUSA\03 Planning\00 Planning Tools\Savings Planning Tools\"/>
    </mc:Choice>
  </mc:AlternateContent>
  <xr:revisionPtr revIDLastSave="0" documentId="13_ncr:1_{D45245FC-9CA0-43B2-A7DE-D3D9EDF82CB2}" xr6:coauthVersionLast="36" xr6:coauthVersionMax="47" xr10:uidLastSave="{00000000-0000-0000-0000-000000000000}"/>
  <bookViews>
    <workbookView xWindow="2496" yWindow="2256" windowWidth="21576" windowHeight="15216" xr2:uid="{533B2F07-CF55-4F1F-ACCA-CBB3493689B5}"/>
  </bookViews>
  <sheets>
    <sheet name="Introduction" sheetId="5" r:id="rId1"/>
    <sheet name="Inputs and Summary Results" sheetId="4" r:id="rId2"/>
    <sheet name="Retirem Planning Tool Results" sheetId="1" state="hidden" r:id="rId3"/>
    <sheet name="Retirement Distribution Sched" sheetId="2" r:id="rId4"/>
    <sheet name="Lists" sheetId="3" state="hidden" r:id="rId5"/>
  </sheets>
  <definedNames>
    <definedName name="_xlnm.Print_Titles" localSheetId="3">'Retirement Distribution Sched'!$10:$10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7" i="1" l="1"/>
  <c r="C38" i="1" l="1"/>
  <c r="C40" i="1" s="1"/>
  <c r="D55" i="1"/>
  <c r="D54" i="1"/>
  <c r="D53" i="1"/>
  <c r="D51" i="1"/>
  <c r="G24" i="4"/>
  <c r="A7" i="5"/>
  <c r="C52" i="1" l="1"/>
  <c r="C50" i="1"/>
  <c r="C49" i="1"/>
  <c r="C47" i="1"/>
  <c r="C20" i="1"/>
  <c r="C17" i="1"/>
  <c r="C16" i="1"/>
  <c r="C14" i="1"/>
  <c r="C13" i="1"/>
  <c r="A7" i="4" l="1"/>
  <c r="C23" i="1"/>
  <c r="B7" i="1" l="1"/>
  <c r="C48" i="1"/>
  <c r="E2" i="2"/>
  <c r="E11" i="2" s="1"/>
  <c r="E4" i="3"/>
  <c r="E5" i="3"/>
  <c r="E7" i="3" s="1"/>
  <c r="D5" i="3"/>
  <c r="D7" i="3" s="1"/>
  <c r="H7" i="2"/>
  <c r="H9" i="2"/>
  <c r="H8" i="2"/>
  <c r="A7" i="2"/>
  <c r="A6" i="2"/>
  <c r="C15" i="1"/>
  <c r="C19" i="1" l="1"/>
  <c r="G25" i="4" s="1"/>
  <c r="C18" i="1"/>
  <c r="A8" i="2"/>
  <c r="D8" i="3"/>
  <c r="E8" i="3"/>
  <c r="C21" i="1" l="1"/>
  <c r="G26" i="4" s="1"/>
  <c r="D11" i="2"/>
  <c r="G11" i="2" s="1"/>
  <c r="B11" i="2"/>
  <c r="C11" i="2"/>
  <c r="A12" i="2"/>
  <c r="H11" i="2"/>
  <c r="H5" i="2" s="1"/>
  <c r="C51" i="1" s="1"/>
  <c r="G29" i="4" s="1"/>
  <c r="E9" i="3"/>
  <c r="D9" i="3"/>
  <c r="H25" i="4" l="1"/>
  <c r="G25" i="1"/>
  <c r="G26" i="1" s="1"/>
  <c r="G27" i="1" s="1"/>
  <c r="G28" i="1" s="1"/>
  <c r="G29" i="1" s="1"/>
  <c r="G30" i="1" s="1"/>
  <c r="G31" i="1" s="1"/>
  <c r="G32" i="1" s="1"/>
  <c r="G33" i="1" s="1"/>
  <c r="H25" i="1"/>
  <c r="I25" i="1"/>
  <c r="B12" i="2"/>
  <c r="F12" i="2"/>
  <c r="H12" i="2"/>
  <c r="C12" i="2"/>
  <c r="I11" i="2"/>
  <c r="E12" i="2" s="1"/>
  <c r="D12" i="2"/>
  <c r="A13" i="2"/>
  <c r="E10" i="3"/>
  <c r="D10" i="3"/>
  <c r="H13" i="2" l="1"/>
  <c r="B13" i="2"/>
  <c r="G12" i="2"/>
  <c r="I12" i="2" s="1"/>
  <c r="E13" i="2" s="1"/>
  <c r="C13" i="2"/>
  <c r="D13" i="2"/>
  <c r="F13" i="2"/>
  <c r="A14" i="2"/>
  <c r="E11" i="3"/>
  <c r="D11" i="3"/>
  <c r="C14" i="2" l="1"/>
  <c r="B14" i="2"/>
  <c r="G13" i="2"/>
  <c r="I13" i="2" s="1"/>
  <c r="E14" i="2" s="1"/>
  <c r="D14" i="2"/>
  <c r="A15" i="2"/>
  <c r="F14" i="2"/>
  <c r="H14" i="2"/>
  <c r="D12" i="3"/>
  <c r="E12" i="3"/>
  <c r="C15" i="2" l="1"/>
  <c r="B15" i="2"/>
  <c r="G14" i="2"/>
  <c r="I14" i="2" s="1"/>
  <c r="E15" i="2" s="1"/>
  <c r="H15" i="2"/>
  <c r="D15" i="2"/>
  <c r="F15" i="2"/>
  <c r="A16" i="2"/>
  <c r="E13" i="3"/>
  <c r="D13" i="3"/>
  <c r="H16" i="2" l="1"/>
  <c r="B16" i="2"/>
  <c r="G15" i="2"/>
  <c r="I15" i="2" s="1"/>
  <c r="E16" i="2" s="1"/>
  <c r="C16" i="2"/>
  <c r="D16" i="2"/>
  <c r="A17" i="2"/>
  <c r="F16" i="2"/>
  <c r="E14" i="3"/>
  <c r="D14" i="3"/>
  <c r="H17" i="2" l="1"/>
  <c r="B17" i="2"/>
  <c r="G16" i="2"/>
  <c r="I16" i="2" s="1"/>
  <c r="E17" i="2" s="1"/>
  <c r="C17" i="2"/>
  <c r="D17" i="2"/>
  <c r="A18" i="2"/>
  <c r="F17" i="2"/>
  <c r="D15" i="3"/>
  <c r="E15" i="3"/>
  <c r="C18" i="2" l="1"/>
  <c r="B18" i="2"/>
  <c r="G17" i="2"/>
  <c r="I17" i="2" s="1"/>
  <c r="E18" i="2" s="1"/>
  <c r="H18" i="2"/>
  <c r="D18" i="2"/>
  <c r="F18" i="2"/>
  <c r="A19" i="2"/>
  <c r="E16" i="3"/>
  <c r="D16" i="3"/>
  <c r="C19" i="2" l="1"/>
  <c r="B19" i="2"/>
  <c r="G18" i="2"/>
  <c r="I18" i="2" s="1"/>
  <c r="E19" i="2" s="1"/>
  <c r="H19" i="2"/>
  <c r="D19" i="2"/>
  <c r="A20" i="2"/>
  <c r="F19" i="2"/>
  <c r="D17" i="3"/>
  <c r="E17" i="3"/>
  <c r="C20" i="2" l="1"/>
  <c r="B20" i="2"/>
  <c r="H20" i="2"/>
  <c r="G19" i="2"/>
  <c r="I19" i="2" s="1"/>
  <c r="E20" i="2" s="1"/>
  <c r="D20" i="2"/>
  <c r="F20" i="2"/>
  <c r="A21" i="2"/>
  <c r="E18" i="3"/>
  <c r="D18" i="3"/>
  <c r="H21" i="2" l="1"/>
  <c r="B21" i="2"/>
  <c r="G20" i="2"/>
  <c r="I20" i="2" s="1"/>
  <c r="E21" i="2" s="1"/>
  <c r="C21" i="2"/>
  <c r="D21" i="2"/>
  <c r="A22" i="2"/>
  <c r="F21" i="2"/>
  <c r="D19" i="3"/>
  <c r="E19" i="3"/>
  <c r="C22" i="2" l="1"/>
  <c r="B22" i="2"/>
  <c r="H22" i="2"/>
  <c r="G21" i="2"/>
  <c r="I21" i="2" s="1"/>
  <c r="E22" i="2" s="1"/>
  <c r="D22" i="2"/>
  <c r="F22" i="2"/>
  <c r="A23" i="2"/>
  <c r="B23" i="2" s="1"/>
  <c r="E20" i="3"/>
  <c r="D20" i="3"/>
  <c r="G22" i="2" l="1"/>
  <c r="I22" i="2" s="1"/>
  <c r="E23" i="2" s="1"/>
  <c r="D23" i="2"/>
  <c r="F23" i="2"/>
  <c r="A24" i="2"/>
  <c r="B24" i="2" s="1"/>
  <c r="C23" i="2"/>
  <c r="H23" i="2"/>
  <c r="D21" i="3"/>
  <c r="E21" i="3"/>
  <c r="G23" i="2" l="1"/>
  <c r="I23" i="2" s="1"/>
  <c r="E24" i="2" s="1"/>
  <c r="D24" i="2"/>
  <c r="F24" i="2"/>
  <c r="A25" i="2"/>
  <c r="H24" i="2"/>
  <c r="C24" i="2"/>
  <c r="E22" i="3"/>
  <c r="D22" i="3"/>
  <c r="H25" i="2" l="1"/>
  <c r="B25" i="2"/>
  <c r="C25" i="2"/>
  <c r="G24" i="2"/>
  <c r="I24" i="2" s="1"/>
  <c r="E25" i="2" s="1"/>
  <c r="D25" i="2"/>
  <c r="F25" i="2"/>
  <c r="A26" i="2"/>
  <c r="D23" i="3"/>
  <c r="E23" i="3"/>
  <c r="C26" i="2" l="1"/>
  <c r="B26" i="2"/>
  <c r="H26" i="2"/>
  <c r="G25" i="2"/>
  <c r="I25" i="2" s="1"/>
  <c r="E26" i="2" s="1"/>
  <c r="D26" i="2"/>
  <c r="A27" i="2"/>
  <c r="F26" i="2"/>
  <c r="D24" i="3"/>
  <c r="E24" i="3"/>
  <c r="H27" i="2" l="1"/>
  <c r="B27" i="2"/>
  <c r="C27" i="2"/>
  <c r="G26" i="2"/>
  <c r="I26" i="2" s="1"/>
  <c r="E27" i="2" s="1"/>
  <c r="D27" i="2"/>
  <c r="F27" i="2"/>
  <c r="A28" i="2"/>
  <c r="E25" i="3"/>
  <c r="D25" i="3"/>
  <c r="H28" i="2" l="1"/>
  <c r="B28" i="2"/>
  <c r="G27" i="2"/>
  <c r="I27" i="2" s="1"/>
  <c r="E28" i="2" s="1"/>
  <c r="C28" i="2"/>
  <c r="D28" i="2"/>
  <c r="F28" i="2"/>
  <c r="A29" i="2"/>
  <c r="D26" i="3"/>
  <c r="E26" i="3"/>
  <c r="C29" i="2" l="1"/>
  <c r="B29" i="2"/>
  <c r="G28" i="2"/>
  <c r="I28" i="2" s="1"/>
  <c r="E29" i="2" s="1"/>
  <c r="H29" i="2"/>
  <c r="D29" i="2"/>
  <c r="F29" i="2"/>
  <c r="A30" i="2"/>
  <c r="E27" i="3"/>
  <c r="D27" i="3"/>
  <c r="H30" i="2" l="1"/>
  <c r="B30" i="2"/>
  <c r="G29" i="2"/>
  <c r="I29" i="2" s="1"/>
  <c r="E30" i="2" s="1"/>
  <c r="C30" i="2"/>
  <c r="D30" i="2"/>
  <c r="F30" i="2"/>
  <c r="A31" i="2"/>
  <c r="D28" i="3"/>
  <c r="E28" i="3"/>
  <c r="H31" i="2" l="1"/>
  <c r="B31" i="2"/>
  <c r="C31" i="2"/>
  <c r="G30" i="2"/>
  <c r="I30" i="2" s="1"/>
  <c r="E31" i="2" s="1"/>
  <c r="D31" i="2"/>
  <c r="F31" i="2"/>
  <c r="A32" i="2"/>
  <c r="C32" i="2" s="1"/>
  <c r="E29" i="3"/>
  <c r="D29" i="3"/>
  <c r="H32" i="2" l="1"/>
  <c r="B32" i="2"/>
  <c r="G31" i="2"/>
  <c r="I31" i="2" s="1"/>
  <c r="E32" i="2" s="1"/>
  <c r="D32" i="2"/>
  <c r="F32" i="2"/>
  <c r="A33" i="2"/>
  <c r="D30" i="3"/>
  <c r="E30" i="3"/>
  <c r="C33" i="2" l="1"/>
  <c r="B33" i="2"/>
  <c r="G32" i="2"/>
  <c r="I32" i="2" s="1"/>
  <c r="E33" i="2" s="1"/>
  <c r="H33" i="2"/>
  <c r="D33" i="2"/>
  <c r="F33" i="2"/>
  <c r="A34" i="2"/>
  <c r="E31" i="3"/>
  <c r="D31" i="3"/>
  <c r="H34" i="2" l="1"/>
  <c r="B34" i="2"/>
  <c r="G33" i="2"/>
  <c r="I33" i="2" s="1"/>
  <c r="E34" i="2" s="1"/>
  <c r="C34" i="2"/>
  <c r="D34" i="2"/>
  <c r="A35" i="2"/>
  <c r="F34" i="2"/>
  <c r="D32" i="3"/>
  <c r="E32" i="3"/>
  <c r="C35" i="2" l="1"/>
  <c r="B35" i="2"/>
  <c r="G34" i="2"/>
  <c r="I34" i="2" s="1"/>
  <c r="E35" i="2" s="1"/>
  <c r="H35" i="2"/>
  <c r="D35" i="2"/>
  <c r="A36" i="2"/>
  <c r="F35" i="2"/>
  <c r="E33" i="3"/>
  <c r="D33" i="3"/>
  <c r="H36" i="2" l="1"/>
  <c r="B36" i="2"/>
  <c r="G35" i="2"/>
  <c r="I35" i="2" s="1"/>
  <c r="E36" i="2" s="1"/>
  <c r="C36" i="2"/>
  <c r="D36" i="2"/>
  <c r="F36" i="2"/>
  <c r="A37" i="2"/>
  <c r="D34" i="3"/>
  <c r="E34" i="3"/>
  <c r="C37" i="2" l="1"/>
  <c r="B37" i="2"/>
  <c r="H37" i="2"/>
  <c r="G36" i="2"/>
  <c r="I36" i="2" s="1"/>
  <c r="E37" i="2" s="1"/>
  <c r="D37" i="2"/>
  <c r="F37" i="2"/>
  <c r="A38" i="2"/>
  <c r="B38" i="2" s="1"/>
  <c r="E35" i="3"/>
  <c r="D35" i="3"/>
  <c r="G37" i="2" l="1"/>
  <c r="I37" i="2" s="1"/>
  <c r="E38" i="2" s="1"/>
  <c r="D38" i="2"/>
  <c r="A39" i="2"/>
  <c r="F38" i="2"/>
  <c r="C38" i="2"/>
  <c r="H38" i="2"/>
  <c r="D36" i="3"/>
  <c r="E36" i="3"/>
  <c r="H39" i="2" l="1"/>
  <c r="B39" i="2"/>
  <c r="G38" i="2"/>
  <c r="I38" i="2" s="1"/>
  <c r="E39" i="2" s="1"/>
  <c r="C39" i="2"/>
  <c r="D39" i="2"/>
  <c r="A40" i="2"/>
  <c r="F39" i="2"/>
  <c r="E37" i="3"/>
  <c r="D37" i="3"/>
  <c r="H40" i="2" l="1"/>
  <c r="B40" i="2"/>
  <c r="C40" i="2"/>
  <c r="G39" i="2"/>
  <c r="I39" i="2" s="1"/>
  <c r="E40" i="2" s="1"/>
  <c r="D40" i="2"/>
  <c r="A41" i="2"/>
  <c r="F40" i="2"/>
  <c r="D38" i="3"/>
  <c r="E38" i="3"/>
  <c r="G40" i="2" l="1"/>
  <c r="I40" i="2" s="1"/>
  <c r="E41" i="2" s="1"/>
  <c r="C41" i="2"/>
  <c r="B41" i="2"/>
  <c r="H41" i="2"/>
  <c r="D41" i="2"/>
  <c r="F41" i="2"/>
  <c r="A42" i="2"/>
  <c r="E39" i="3"/>
  <c r="D39" i="3"/>
  <c r="H42" i="2" l="1"/>
  <c r="B42" i="2"/>
  <c r="G41" i="2"/>
  <c r="I41" i="2" s="1"/>
  <c r="E42" i="2" s="1"/>
  <c r="C42" i="2"/>
  <c r="D42" i="2"/>
  <c r="F42" i="2"/>
  <c r="A43" i="2"/>
  <c r="D40" i="3"/>
  <c r="E40" i="3"/>
  <c r="C43" i="2" l="1"/>
  <c r="B43" i="2"/>
  <c r="G42" i="2"/>
  <c r="I42" i="2" s="1"/>
  <c r="E43" i="2" s="1"/>
  <c r="H43" i="2"/>
  <c r="D43" i="2"/>
  <c r="F43" i="2"/>
  <c r="A44" i="2"/>
  <c r="E41" i="3"/>
  <c r="D41" i="3"/>
  <c r="H44" i="2" l="1"/>
  <c r="B44" i="2"/>
  <c r="C44" i="2"/>
  <c r="G43" i="2"/>
  <c r="I43" i="2" s="1"/>
  <c r="E44" i="2" s="1"/>
  <c r="D44" i="2"/>
  <c r="F44" i="2"/>
  <c r="A45" i="2"/>
  <c r="D42" i="3"/>
  <c r="E42" i="3"/>
  <c r="C45" i="2" l="1"/>
  <c r="B45" i="2"/>
  <c r="H45" i="2"/>
  <c r="G44" i="2"/>
  <c r="I44" i="2" s="1"/>
  <c r="E45" i="2" s="1"/>
  <c r="D45" i="2"/>
  <c r="F45" i="2"/>
  <c r="A46" i="2"/>
  <c r="E43" i="3"/>
  <c r="D43" i="3"/>
  <c r="C46" i="2" l="1"/>
  <c r="B46" i="2"/>
  <c r="G45" i="2"/>
  <c r="I45" i="2" s="1"/>
  <c r="E46" i="2" s="1"/>
  <c r="H46" i="2"/>
  <c r="D46" i="2"/>
  <c r="A47" i="2"/>
  <c r="F46" i="2"/>
  <c r="D44" i="3"/>
  <c r="E44" i="3"/>
  <c r="C47" i="2" l="1"/>
  <c r="B47" i="2"/>
  <c r="G46" i="2"/>
  <c r="I46" i="2" s="1"/>
  <c r="E47" i="2" s="1"/>
  <c r="H47" i="2"/>
  <c r="D47" i="2"/>
  <c r="A48" i="2"/>
  <c r="F47" i="2"/>
  <c r="E45" i="3"/>
  <c r="D45" i="3"/>
  <c r="H48" i="2" l="1"/>
  <c r="B48" i="2"/>
  <c r="C48" i="2"/>
  <c r="G47" i="2"/>
  <c r="I47" i="2" s="1"/>
  <c r="E48" i="2" s="1"/>
  <c r="D48" i="2"/>
  <c r="A49" i="2"/>
  <c r="F48" i="2"/>
  <c r="D46" i="3"/>
  <c r="E46" i="3"/>
  <c r="C49" i="2" l="1"/>
  <c r="B49" i="2"/>
  <c r="G48" i="2"/>
  <c r="I48" i="2" s="1"/>
  <c r="E49" i="2" s="1"/>
  <c r="H49" i="2"/>
  <c r="D49" i="2"/>
  <c r="F49" i="2"/>
  <c r="A50" i="2"/>
  <c r="E47" i="3"/>
  <c r="D47" i="3"/>
  <c r="H50" i="2" l="1"/>
  <c r="B50" i="2"/>
  <c r="G49" i="2"/>
  <c r="I49" i="2" s="1"/>
  <c r="E50" i="2" s="1"/>
  <c r="C50" i="2"/>
  <c r="D50" i="2"/>
  <c r="F50" i="2"/>
  <c r="A51" i="2"/>
  <c r="D48" i="3"/>
  <c r="E48" i="3"/>
  <c r="C51" i="2" l="1"/>
  <c r="B51" i="2"/>
  <c r="G50" i="2"/>
  <c r="I50" i="2" s="1"/>
  <c r="E51" i="2" s="1"/>
  <c r="H51" i="2"/>
  <c r="D51" i="2"/>
  <c r="A52" i="2"/>
  <c r="B52" i="2" s="1"/>
  <c r="F51" i="2"/>
  <c r="E49" i="3"/>
  <c r="D49" i="3"/>
  <c r="G51" i="2" l="1"/>
  <c r="I51" i="2" s="1"/>
  <c r="E52" i="2" s="1"/>
  <c r="D52" i="2"/>
  <c r="A53" i="2"/>
  <c r="B53" i="2" s="1"/>
  <c r="F52" i="2"/>
  <c r="C52" i="2"/>
  <c r="H52" i="2"/>
  <c r="D50" i="3"/>
  <c r="E50" i="3"/>
  <c r="C53" i="2" l="1"/>
  <c r="H53" i="2"/>
  <c r="G52" i="2"/>
  <c r="I52" i="2" s="1"/>
  <c r="E53" i="2" s="1"/>
  <c r="D53" i="2"/>
  <c r="F53" i="2"/>
  <c r="A54" i="2"/>
  <c r="E51" i="3"/>
  <c r="D51" i="3"/>
  <c r="H54" i="2" l="1"/>
  <c r="B54" i="2"/>
  <c r="C54" i="2"/>
  <c r="G53" i="2"/>
  <c r="I53" i="2" s="1"/>
  <c r="E54" i="2" s="1"/>
  <c r="D54" i="2"/>
  <c r="F54" i="2"/>
  <c r="A55" i="2"/>
  <c r="D52" i="3"/>
  <c r="E52" i="3"/>
  <c r="C55" i="2" l="1"/>
  <c r="B55" i="2"/>
  <c r="G54" i="2"/>
  <c r="I54" i="2" s="1"/>
  <c r="E55" i="2" s="1"/>
  <c r="H55" i="2"/>
  <c r="D55" i="2"/>
  <c r="A56" i="2"/>
  <c r="B56" i="2" s="1"/>
  <c r="F55" i="2"/>
  <c r="E53" i="3"/>
  <c r="D53" i="3"/>
  <c r="G55" i="2" l="1"/>
  <c r="I55" i="2" s="1"/>
  <c r="E56" i="2" s="1"/>
  <c r="D56" i="2"/>
  <c r="A57" i="2"/>
  <c r="H57" i="2" s="1"/>
  <c r="F56" i="2"/>
  <c r="C56" i="2"/>
  <c r="H56" i="2"/>
  <c r="D54" i="3"/>
  <c r="E54" i="3"/>
  <c r="C57" i="2" l="1"/>
  <c r="B57" i="2"/>
  <c r="G56" i="2"/>
  <c r="I56" i="2" s="1"/>
  <c r="E57" i="2" s="1"/>
  <c r="D57" i="2"/>
  <c r="F57" i="2"/>
  <c r="A58" i="2"/>
  <c r="E55" i="3"/>
  <c r="D55" i="3"/>
  <c r="H58" i="2" l="1"/>
  <c r="B58" i="2"/>
  <c r="C58" i="2"/>
  <c r="G57" i="2"/>
  <c r="I57" i="2" s="1"/>
  <c r="E58" i="2" s="1"/>
  <c r="D58" i="2"/>
  <c r="A59" i="2"/>
  <c r="F58" i="2"/>
  <c r="D56" i="3"/>
  <c r="E56" i="3"/>
  <c r="C59" i="2" l="1"/>
  <c r="B59" i="2"/>
  <c r="G58" i="2"/>
  <c r="I58" i="2" s="1"/>
  <c r="E59" i="2" s="1"/>
  <c r="H59" i="2"/>
  <c r="D59" i="2"/>
  <c r="F59" i="2"/>
  <c r="A60" i="2"/>
  <c r="E57" i="3"/>
  <c r="D57" i="3"/>
  <c r="H60" i="2" l="1"/>
  <c r="B60" i="2"/>
  <c r="G59" i="2"/>
  <c r="I59" i="2" s="1"/>
  <c r="E60" i="2" s="1"/>
  <c r="C60" i="2"/>
  <c r="D60" i="2"/>
  <c r="A61" i="2"/>
  <c r="F60" i="2"/>
  <c r="D58" i="3"/>
  <c r="E58" i="3"/>
  <c r="C61" i="2" l="1"/>
  <c r="B61" i="2"/>
  <c r="H61" i="2"/>
  <c r="G60" i="2"/>
  <c r="I60" i="2" s="1"/>
  <c r="E61" i="2" s="1"/>
  <c r="D61" i="2"/>
  <c r="A62" i="2"/>
  <c r="F61" i="2"/>
  <c r="E59" i="3"/>
  <c r="D59" i="3"/>
  <c r="H62" i="2" l="1"/>
  <c r="B62" i="2"/>
  <c r="C62" i="2"/>
  <c r="G61" i="2"/>
  <c r="I61" i="2" s="1"/>
  <c r="E62" i="2" s="1"/>
  <c r="D62" i="2"/>
  <c r="A63" i="2"/>
  <c r="B63" i="2" s="1"/>
  <c r="F62" i="2"/>
  <c r="D60" i="3"/>
  <c r="E60" i="3"/>
  <c r="C63" i="2" l="1"/>
  <c r="G62" i="2"/>
  <c r="I62" i="2" s="1"/>
  <c r="E63" i="2" s="1"/>
  <c r="D63" i="2"/>
  <c r="A64" i="2"/>
  <c r="F63" i="2"/>
  <c r="H63" i="2"/>
  <c r="E61" i="3"/>
  <c r="D61" i="3"/>
  <c r="G63" i="2" l="1"/>
  <c r="I63" i="2" s="1"/>
  <c r="E64" i="2" s="1"/>
  <c r="H64" i="2"/>
  <c r="B64" i="2"/>
  <c r="C64" i="2"/>
  <c r="D64" i="2"/>
  <c r="A65" i="2"/>
  <c r="F64" i="2"/>
  <c r="D62" i="3"/>
  <c r="E62" i="3"/>
  <c r="C65" i="2" l="1"/>
  <c r="B65" i="2"/>
  <c r="G64" i="2"/>
  <c r="I64" i="2" s="1"/>
  <c r="E65" i="2" s="1"/>
  <c r="H65" i="2"/>
  <c r="D65" i="2"/>
  <c r="A66" i="2"/>
  <c r="F65" i="2"/>
  <c r="E63" i="3"/>
  <c r="D63" i="3"/>
  <c r="H66" i="2" l="1"/>
  <c r="B66" i="2"/>
  <c r="G65" i="2"/>
  <c r="I65" i="2" s="1"/>
  <c r="E66" i="2" s="1"/>
  <c r="C66" i="2"/>
  <c r="D66" i="2"/>
  <c r="A67" i="2"/>
  <c r="B67" i="2" s="1"/>
  <c r="F66" i="2"/>
  <c r="D64" i="3"/>
  <c r="E64" i="3"/>
  <c r="G66" i="2" l="1"/>
  <c r="I66" i="2" s="1"/>
  <c r="E67" i="2" s="1"/>
  <c r="D67" i="2"/>
  <c r="F67" i="2"/>
  <c r="A68" i="2"/>
  <c r="C67" i="2"/>
  <c r="H67" i="2"/>
  <c r="E65" i="3"/>
  <c r="D65" i="3"/>
  <c r="H68" i="2" l="1"/>
  <c r="B68" i="2"/>
  <c r="C68" i="2"/>
  <c r="G67" i="2"/>
  <c r="I67" i="2" s="1"/>
  <c r="E68" i="2" s="1"/>
  <c r="D68" i="2"/>
  <c r="A69" i="2"/>
  <c r="B69" i="2" s="1"/>
  <c r="F68" i="2"/>
  <c r="D66" i="3"/>
  <c r="E66" i="3"/>
  <c r="G68" i="2" l="1"/>
  <c r="I68" i="2" s="1"/>
  <c r="E69" i="2" s="1"/>
  <c r="D69" i="2"/>
  <c r="F69" i="2"/>
  <c r="A70" i="2"/>
  <c r="H69" i="2"/>
  <c r="C69" i="2"/>
  <c r="E67" i="3"/>
  <c r="D67" i="3"/>
  <c r="C70" i="2" l="1"/>
  <c r="B70" i="2"/>
  <c r="H70" i="2"/>
  <c r="G69" i="2"/>
  <c r="I69" i="2" s="1"/>
  <c r="E70" i="2" s="1"/>
  <c r="D70" i="2"/>
  <c r="A71" i="2"/>
  <c r="F70" i="2"/>
  <c r="D68" i="3"/>
  <c r="E68" i="3"/>
  <c r="C71" i="2" l="1"/>
  <c r="B71" i="2"/>
  <c r="G70" i="2"/>
  <c r="I70" i="2" s="1"/>
  <c r="E71" i="2" s="1"/>
  <c r="H71" i="2"/>
  <c r="D71" i="2"/>
  <c r="F71" i="2"/>
  <c r="A72" i="2"/>
  <c r="B72" i="2" s="1"/>
  <c r="E69" i="3"/>
  <c r="D69" i="3"/>
  <c r="G71" i="2" l="1"/>
  <c r="I71" i="2" s="1"/>
  <c r="E72" i="2" s="1"/>
  <c r="D72" i="2"/>
  <c r="A73" i="2"/>
  <c r="F72" i="2"/>
  <c r="C72" i="2"/>
  <c r="H72" i="2"/>
  <c r="D70" i="3"/>
  <c r="E70" i="3"/>
  <c r="C73" i="2" l="1"/>
  <c r="B73" i="2"/>
  <c r="H73" i="2"/>
  <c r="G72" i="2"/>
  <c r="I72" i="2" s="1"/>
  <c r="E73" i="2" s="1"/>
  <c r="D73" i="2"/>
  <c r="A74" i="2"/>
  <c r="F73" i="2"/>
  <c r="E71" i="3"/>
  <c r="D71" i="3"/>
  <c r="H74" i="2" l="1"/>
  <c r="B74" i="2"/>
  <c r="G73" i="2"/>
  <c r="I73" i="2" s="1"/>
  <c r="E74" i="2" s="1"/>
  <c r="C74" i="2"/>
  <c r="D74" i="2"/>
  <c r="A75" i="2"/>
  <c r="H75" i="2" s="1"/>
  <c r="F74" i="2"/>
  <c r="D72" i="3"/>
  <c r="E72" i="3"/>
  <c r="G74" i="2" l="1"/>
  <c r="I74" i="2" s="1"/>
  <c r="E75" i="2" s="1"/>
  <c r="C75" i="2"/>
  <c r="B75" i="2"/>
  <c r="D75" i="2"/>
  <c r="A76" i="2"/>
  <c r="F75" i="2"/>
  <c r="E73" i="3"/>
  <c r="D73" i="3"/>
  <c r="H76" i="2" l="1"/>
  <c r="B76" i="2"/>
  <c r="C76" i="2"/>
  <c r="G75" i="2"/>
  <c r="I75" i="2" s="1"/>
  <c r="E76" i="2" s="1"/>
  <c r="D76" i="2"/>
  <c r="A77" i="2"/>
  <c r="F76" i="2"/>
  <c r="D74" i="3"/>
  <c r="E74" i="3"/>
  <c r="C77" i="2" l="1"/>
  <c r="B77" i="2"/>
  <c r="H77" i="2"/>
  <c r="G76" i="2"/>
  <c r="I76" i="2" s="1"/>
  <c r="E77" i="2" s="1"/>
  <c r="D77" i="2"/>
  <c r="F77" i="2"/>
  <c r="A78" i="2"/>
  <c r="E75" i="3"/>
  <c r="D75" i="3"/>
  <c r="H78" i="2" l="1"/>
  <c r="B78" i="2"/>
  <c r="G77" i="2"/>
  <c r="I77" i="2" s="1"/>
  <c r="E78" i="2" s="1"/>
  <c r="C78" i="2"/>
  <c r="D78" i="2"/>
  <c r="A79" i="2"/>
  <c r="F78" i="2"/>
  <c r="D76" i="3"/>
  <c r="E76" i="3"/>
  <c r="C79" i="2" l="1"/>
  <c r="B79" i="2"/>
  <c r="H79" i="2"/>
  <c r="G78" i="2"/>
  <c r="I78" i="2" s="1"/>
  <c r="E79" i="2" s="1"/>
  <c r="D79" i="2"/>
  <c r="A80" i="2"/>
  <c r="F79" i="2"/>
  <c r="E77" i="3"/>
  <c r="D77" i="3"/>
  <c r="H80" i="2" l="1"/>
  <c r="B80" i="2"/>
  <c r="G79" i="2"/>
  <c r="I79" i="2" s="1"/>
  <c r="E80" i="2" s="1"/>
  <c r="C80" i="2"/>
  <c r="D80" i="2"/>
  <c r="F80" i="2"/>
  <c r="A81" i="2"/>
  <c r="D78" i="3"/>
  <c r="E78" i="3"/>
  <c r="G80" i="2" l="1"/>
  <c r="I80" i="2" s="1"/>
  <c r="E81" i="2" s="1"/>
  <c r="C81" i="2"/>
  <c r="B81" i="2"/>
  <c r="H81" i="2"/>
  <c r="D81" i="2"/>
  <c r="F81" i="2"/>
  <c r="A82" i="2"/>
  <c r="E79" i="3"/>
  <c r="D79" i="3"/>
  <c r="G81" i="2" l="1"/>
  <c r="I81" i="2" s="1"/>
  <c r="E82" i="2" s="1"/>
  <c r="H82" i="2"/>
  <c r="B82" i="2"/>
  <c r="C82" i="2"/>
  <c r="D82" i="2"/>
  <c r="F82" i="2"/>
  <c r="A83" i="2"/>
  <c r="H83" i="2" s="1"/>
  <c r="D80" i="3"/>
  <c r="E80" i="3"/>
  <c r="C83" i="2" l="1"/>
  <c r="B83" i="2"/>
  <c r="G82" i="2"/>
  <c r="I82" i="2" s="1"/>
  <c r="E83" i="2" s="1"/>
  <c r="D83" i="2"/>
  <c r="A84" i="2"/>
  <c r="F83" i="2"/>
  <c r="E81" i="3"/>
  <c r="D81" i="3"/>
  <c r="H84" i="2" l="1"/>
  <c r="B84" i="2"/>
  <c r="G83" i="2"/>
  <c r="I83" i="2" s="1"/>
  <c r="E84" i="2" s="1"/>
  <c r="C84" i="2"/>
  <c r="D84" i="2"/>
  <c r="A85" i="2"/>
  <c r="F84" i="2"/>
  <c r="D82" i="3"/>
  <c r="E82" i="3"/>
  <c r="C85" i="2" l="1"/>
  <c r="B85" i="2"/>
  <c r="G84" i="2"/>
  <c r="I84" i="2" s="1"/>
  <c r="E85" i="2" s="1"/>
  <c r="H85" i="2"/>
  <c r="D85" i="2"/>
  <c r="F85" i="2"/>
  <c r="A86" i="2"/>
  <c r="B86" i="2" s="1"/>
  <c r="E83" i="3"/>
  <c r="D83" i="3"/>
  <c r="G85" i="2" l="1"/>
  <c r="I85" i="2" s="1"/>
  <c r="E86" i="2" s="1"/>
  <c r="D86" i="2"/>
  <c r="A87" i="2"/>
  <c r="C87" i="2" s="1"/>
  <c r="F86" i="2"/>
  <c r="C86" i="2"/>
  <c r="H86" i="2"/>
  <c r="D84" i="3"/>
  <c r="E84" i="3"/>
  <c r="H87" i="2" l="1"/>
  <c r="B87" i="2"/>
  <c r="G86" i="2"/>
  <c r="I86" i="2" s="1"/>
  <c r="E87" i="2" s="1"/>
  <c r="D87" i="2"/>
  <c r="A88" i="2"/>
  <c r="F87" i="2"/>
  <c r="E85" i="3"/>
  <c r="D85" i="3"/>
  <c r="H88" i="2" l="1"/>
  <c r="B88" i="2"/>
  <c r="C88" i="2"/>
  <c r="G87" i="2"/>
  <c r="I87" i="2" s="1"/>
  <c r="E88" i="2" s="1"/>
  <c r="D88" i="2"/>
  <c r="F88" i="2"/>
  <c r="A89" i="2"/>
  <c r="D86" i="3"/>
  <c r="E86" i="3"/>
  <c r="C89" i="2" l="1"/>
  <c r="B89" i="2"/>
  <c r="G88" i="2"/>
  <c r="I88" i="2" s="1"/>
  <c r="E89" i="2" s="1"/>
  <c r="H89" i="2"/>
  <c r="D89" i="2"/>
  <c r="A90" i="2"/>
  <c r="F89" i="2"/>
  <c r="E87" i="3"/>
  <c r="D87" i="3"/>
  <c r="H90" i="2" l="1"/>
  <c r="B90" i="2"/>
  <c r="G89" i="2"/>
  <c r="I89" i="2" s="1"/>
  <c r="E90" i="2" s="1"/>
  <c r="C90" i="2"/>
  <c r="D90" i="2"/>
  <c r="A91" i="2"/>
  <c r="F90" i="2"/>
  <c r="D88" i="3"/>
  <c r="E88" i="3"/>
  <c r="C91" i="2" l="1"/>
  <c r="B91" i="2"/>
  <c r="G90" i="2"/>
  <c r="I90" i="2" s="1"/>
  <c r="E91" i="2" s="1"/>
  <c r="H91" i="2"/>
  <c r="D91" i="2"/>
  <c r="A92" i="2"/>
  <c r="F91" i="2"/>
  <c r="E89" i="3"/>
  <c r="D89" i="3"/>
  <c r="H92" i="2" l="1"/>
  <c r="B92" i="2"/>
  <c r="G91" i="2"/>
  <c r="I91" i="2" s="1"/>
  <c r="E92" i="2" s="1"/>
  <c r="D92" i="2"/>
  <c r="F92" i="2"/>
  <c r="A93" i="2"/>
  <c r="C92" i="2"/>
  <c r="D90" i="3"/>
  <c r="E90" i="3"/>
  <c r="C93" i="2" l="1"/>
  <c r="B93" i="2"/>
  <c r="H93" i="2"/>
  <c r="G92" i="2"/>
  <c r="I92" i="2" s="1"/>
  <c r="E93" i="2" s="1"/>
  <c r="D93" i="2"/>
  <c r="F93" i="2"/>
  <c r="A94" i="2"/>
  <c r="E91" i="3"/>
  <c r="D91" i="3"/>
  <c r="H94" i="2" l="1"/>
  <c r="B94" i="2"/>
  <c r="C94" i="2"/>
  <c r="G93" i="2"/>
  <c r="I93" i="2" s="1"/>
  <c r="E94" i="2" s="1"/>
  <c r="D94" i="2"/>
  <c r="A95" i="2"/>
  <c r="F94" i="2"/>
  <c r="D92" i="3"/>
  <c r="E92" i="3"/>
  <c r="C95" i="2" l="1"/>
  <c r="B95" i="2"/>
  <c r="H95" i="2"/>
  <c r="G94" i="2"/>
  <c r="I94" i="2" s="1"/>
  <c r="E95" i="2" s="1"/>
  <c r="D95" i="2"/>
  <c r="F95" i="2"/>
  <c r="A96" i="2"/>
  <c r="E93" i="3"/>
  <c r="D93" i="3"/>
  <c r="H96" i="2" l="1"/>
  <c r="B96" i="2"/>
  <c r="G95" i="2"/>
  <c r="I95" i="2" s="1"/>
  <c r="E96" i="2" s="1"/>
  <c r="C96" i="2"/>
  <c r="D96" i="2"/>
  <c r="F96" i="2"/>
  <c r="A97" i="2"/>
  <c r="D94" i="3"/>
  <c r="E94" i="3"/>
  <c r="C97" i="2" l="1"/>
  <c r="B97" i="2"/>
  <c r="G96" i="2"/>
  <c r="I96" i="2" s="1"/>
  <c r="E97" i="2" s="1"/>
  <c r="H97" i="2"/>
  <c r="D97" i="2"/>
  <c r="A98" i="2"/>
  <c r="F97" i="2"/>
  <c r="E95" i="3"/>
  <c r="D95" i="3"/>
  <c r="H98" i="2" l="1"/>
  <c r="B98" i="2"/>
  <c r="G97" i="2"/>
  <c r="I97" i="2" s="1"/>
  <c r="E98" i="2" s="1"/>
  <c r="C98" i="2"/>
  <c r="D98" i="2"/>
  <c r="F98" i="2"/>
  <c r="A99" i="2"/>
  <c r="D96" i="3"/>
  <c r="E96" i="3"/>
  <c r="C99" i="2" l="1"/>
  <c r="B99" i="2"/>
  <c r="G98" i="2"/>
  <c r="I98" i="2" s="1"/>
  <c r="E99" i="2" s="1"/>
  <c r="H99" i="2"/>
  <c r="D99" i="2"/>
  <c r="A100" i="2"/>
  <c r="B100" i="2" s="1"/>
  <c r="F99" i="2"/>
  <c r="E97" i="3"/>
  <c r="D97" i="3"/>
  <c r="C100" i="2" l="1"/>
  <c r="G99" i="2"/>
  <c r="I99" i="2" s="1"/>
  <c r="E100" i="2" s="1"/>
  <c r="H100" i="2"/>
  <c r="D100" i="2"/>
  <c r="F100" i="2"/>
  <c r="A101" i="2"/>
  <c r="D98" i="3"/>
  <c r="E98" i="3"/>
  <c r="C101" i="2" l="1"/>
  <c r="B101" i="2"/>
  <c r="G100" i="2"/>
  <c r="I100" i="2" s="1"/>
  <c r="E101" i="2" s="1"/>
  <c r="H101" i="2"/>
  <c r="D101" i="2"/>
  <c r="A102" i="2"/>
  <c r="F101" i="2"/>
  <c r="E99" i="3"/>
  <c r="D99" i="3"/>
  <c r="H102" i="2" l="1"/>
  <c r="B102" i="2"/>
  <c r="G101" i="2"/>
  <c r="I101" i="2" s="1"/>
  <c r="E102" i="2" s="1"/>
  <c r="C102" i="2"/>
  <c r="D102" i="2"/>
  <c r="A103" i="2"/>
  <c r="F102" i="2"/>
  <c r="D100" i="3"/>
  <c r="E100" i="3"/>
  <c r="C103" i="2" l="1"/>
  <c r="B103" i="2"/>
  <c r="G102" i="2"/>
  <c r="I102" i="2" s="1"/>
  <c r="E103" i="2" s="1"/>
  <c r="D103" i="2"/>
  <c r="F103" i="2"/>
  <c r="A104" i="2"/>
  <c r="H103" i="2"/>
  <c r="E101" i="3"/>
  <c r="D101" i="3"/>
  <c r="H104" i="2" l="1"/>
  <c r="B104" i="2"/>
  <c r="G103" i="2"/>
  <c r="I103" i="2" s="1"/>
  <c r="E104" i="2" s="1"/>
  <c r="C104" i="2"/>
  <c r="D104" i="2"/>
  <c r="A105" i="2"/>
  <c r="F104" i="2"/>
  <c r="D102" i="3"/>
  <c r="E102" i="3"/>
  <c r="C105" i="2" l="1"/>
  <c r="B105" i="2"/>
  <c r="G104" i="2"/>
  <c r="I104" i="2" s="1"/>
  <c r="E105" i="2" s="1"/>
  <c r="H105" i="2"/>
  <c r="D105" i="2"/>
  <c r="A106" i="2"/>
  <c r="F105" i="2"/>
  <c r="E103" i="3"/>
  <c r="D103" i="3"/>
  <c r="H106" i="2" l="1"/>
  <c r="B106" i="2"/>
  <c r="G105" i="2"/>
  <c r="I105" i="2" s="1"/>
  <c r="E106" i="2" s="1"/>
  <c r="C106" i="2"/>
  <c r="D106" i="2"/>
  <c r="A107" i="2"/>
  <c r="F106" i="2"/>
  <c r="D104" i="3"/>
  <c r="E104" i="3"/>
  <c r="C107" i="2" l="1"/>
  <c r="B107" i="2"/>
  <c r="G106" i="2"/>
  <c r="I106" i="2" s="1"/>
  <c r="E107" i="2" s="1"/>
  <c r="H107" i="2"/>
  <c r="D107" i="2"/>
  <c r="F107" i="2"/>
  <c r="A108" i="2"/>
  <c r="E105" i="3"/>
  <c r="D105" i="3"/>
  <c r="H108" i="2" l="1"/>
  <c r="B108" i="2"/>
  <c r="G107" i="2"/>
  <c r="I107" i="2" s="1"/>
  <c r="E108" i="2" s="1"/>
  <c r="C108" i="2"/>
  <c r="D108" i="2"/>
  <c r="A109" i="2"/>
  <c r="H109" i="2" s="1"/>
  <c r="F108" i="2"/>
  <c r="D106" i="3"/>
  <c r="E106" i="3"/>
  <c r="C109" i="2" l="1"/>
  <c r="B109" i="2"/>
  <c r="G108" i="2"/>
  <c r="I108" i="2" s="1"/>
  <c r="E109" i="2" s="1"/>
  <c r="D109" i="2"/>
  <c r="F109" i="2"/>
  <c r="A110" i="2"/>
  <c r="E107" i="3"/>
  <c r="D107" i="3"/>
  <c r="G109" i="2" l="1"/>
  <c r="I109" i="2" s="1"/>
  <c r="E110" i="2" s="1"/>
  <c r="H110" i="2"/>
  <c r="B110" i="2"/>
  <c r="C110" i="2"/>
  <c r="D110" i="2"/>
  <c r="F110" i="2"/>
  <c r="A111" i="2"/>
  <c r="D108" i="3"/>
  <c r="E108" i="3"/>
  <c r="C111" i="2" l="1"/>
  <c r="B111" i="2"/>
  <c r="G110" i="2"/>
  <c r="I110" i="2" s="1"/>
  <c r="E111" i="2" s="1"/>
  <c r="H111" i="2"/>
  <c r="D111" i="2"/>
  <c r="F111" i="2"/>
  <c r="A112" i="2"/>
  <c r="E109" i="3"/>
  <c r="D109" i="3"/>
  <c r="G111" i="2" l="1"/>
  <c r="I111" i="2" s="1"/>
  <c r="E112" i="2" s="1"/>
  <c r="H112" i="2"/>
  <c r="B112" i="2"/>
  <c r="C112" i="2"/>
  <c r="D112" i="2"/>
  <c r="F112" i="2"/>
  <c r="A113" i="2"/>
  <c r="D110" i="3"/>
  <c r="E110" i="3"/>
  <c r="C113" i="2" l="1"/>
  <c r="B113" i="2"/>
  <c r="G112" i="2"/>
  <c r="I112" i="2" s="1"/>
  <c r="E113" i="2" s="1"/>
  <c r="H113" i="2"/>
  <c r="D113" i="2"/>
  <c r="A114" i="2"/>
  <c r="F113" i="2"/>
  <c r="E111" i="3"/>
  <c r="D111" i="3"/>
  <c r="H114" i="2" l="1"/>
  <c r="B114" i="2"/>
  <c r="G113" i="2"/>
  <c r="I113" i="2" s="1"/>
  <c r="E114" i="2" s="1"/>
  <c r="C114" i="2"/>
  <c r="D114" i="2"/>
  <c r="A115" i="2"/>
  <c r="B115" i="2" s="1"/>
  <c r="F114" i="2"/>
  <c r="D112" i="3"/>
  <c r="E112" i="3"/>
  <c r="G114" i="2" l="1"/>
  <c r="I114" i="2" s="1"/>
  <c r="E115" i="2" s="1"/>
  <c r="D115" i="2"/>
  <c r="A116" i="2"/>
  <c r="B116" i="2" s="1"/>
  <c r="F115" i="2"/>
  <c r="H115" i="2"/>
  <c r="C115" i="2"/>
  <c r="E113" i="3"/>
  <c r="D113" i="3"/>
  <c r="H116" i="2" l="1"/>
  <c r="C116" i="2"/>
  <c r="G115" i="2"/>
  <c r="I115" i="2" s="1"/>
  <c r="E116" i="2" s="1"/>
  <c r="D116" i="2"/>
  <c r="F116" i="2"/>
  <c r="A117" i="2"/>
  <c r="D114" i="3"/>
  <c r="E114" i="3"/>
  <c r="H117" i="2" l="1"/>
  <c r="B117" i="2"/>
  <c r="G116" i="2"/>
  <c r="I116" i="2" s="1"/>
  <c r="E117" i="2" s="1"/>
  <c r="C117" i="2"/>
  <c r="D117" i="2"/>
  <c r="F117" i="2"/>
  <c r="A118" i="2"/>
  <c r="E115" i="3"/>
  <c r="D115" i="3"/>
  <c r="C118" i="2" l="1"/>
  <c r="B118" i="2"/>
  <c r="G117" i="2"/>
  <c r="I117" i="2" s="1"/>
  <c r="E118" i="2" s="1"/>
  <c r="H118" i="2"/>
  <c r="D118" i="2"/>
  <c r="A119" i="2"/>
  <c r="F118" i="2"/>
  <c r="D116" i="3"/>
  <c r="E116" i="3"/>
  <c r="C119" i="2" l="1"/>
  <c r="B119" i="2"/>
  <c r="G118" i="2"/>
  <c r="I118" i="2" s="1"/>
  <c r="E119" i="2" s="1"/>
  <c r="H119" i="2"/>
  <c r="D119" i="2"/>
  <c r="F119" i="2"/>
  <c r="A120" i="2"/>
  <c r="E117" i="3"/>
  <c r="D117" i="3"/>
  <c r="H120" i="2" l="1"/>
  <c r="B120" i="2"/>
  <c r="G119" i="2"/>
  <c r="I119" i="2" s="1"/>
  <c r="E120" i="2" s="1"/>
  <c r="C120" i="2"/>
  <c r="D120" i="2"/>
  <c r="F120" i="2"/>
  <c r="A121" i="2"/>
  <c r="D118" i="3"/>
  <c r="E118" i="3"/>
  <c r="C121" i="2" l="1"/>
  <c r="B121" i="2"/>
  <c r="G120" i="2"/>
  <c r="I120" i="2" s="1"/>
  <c r="E121" i="2" s="1"/>
  <c r="D121" i="2"/>
  <c r="F121" i="2"/>
  <c r="A122" i="2"/>
  <c r="H121" i="2"/>
  <c r="E119" i="3"/>
  <c r="D119" i="3"/>
  <c r="H122" i="2" l="1"/>
  <c r="B122" i="2"/>
  <c r="C122" i="2"/>
  <c r="G121" i="2"/>
  <c r="I121" i="2" s="1"/>
  <c r="E122" i="2" s="1"/>
  <c r="D122" i="2"/>
  <c r="A123" i="2"/>
  <c r="F122" i="2"/>
  <c r="D120" i="3"/>
  <c r="E120" i="3"/>
  <c r="C123" i="2" l="1"/>
  <c r="B123" i="2"/>
  <c r="G122" i="2"/>
  <c r="I122" i="2" s="1"/>
  <c r="E123" i="2" s="1"/>
  <c r="H123" i="2"/>
  <c r="D123" i="2"/>
  <c r="A124" i="2"/>
  <c r="F123" i="2"/>
  <c r="E121" i="3"/>
  <c r="D121" i="3"/>
  <c r="H124" i="2" l="1"/>
  <c r="B124" i="2"/>
  <c r="C124" i="2"/>
  <c r="G123" i="2"/>
  <c r="I123" i="2" s="1"/>
  <c r="E124" i="2" s="1"/>
  <c r="D124" i="2"/>
  <c r="F124" i="2"/>
  <c r="A125" i="2"/>
  <c r="D122" i="3"/>
  <c r="E122" i="3"/>
  <c r="C125" i="2" l="1"/>
  <c r="B125" i="2"/>
  <c r="G124" i="2"/>
  <c r="I124" i="2" s="1"/>
  <c r="E125" i="2" s="1"/>
  <c r="H125" i="2"/>
  <c r="D125" i="2"/>
  <c r="F125" i="2"/>
  <c r="A126" i="2"/>
  <c r="E123" i="3"/>
  <c r="D123" i="3"/>
  <c r="H126" i="2" l="1"/>
  <c r="B126" i="2"/>
  <c r="G125" i="2"/>
  <c r="I125" i="2" s="1"/>
  <c r="E126" i="2" s="1"/>
  <c r="C126" i="2"/>
  <c r="D126" i="2"/>
  <c r="A127" i="2"/>
  <c r="F126" i="2"/>
  <c r="D124" i="3"/>
  <c r="E124" i="3"/>
  <c r="C127" i="2" l="1"/>
  <c r="B127" i="2"/>
  <c r="H127" i="2"/>
  <c r="G126" i="2"/>
  <c r="I126" i="2" s="1"/>
  <c r="E127" i="2" s="1"/>
  <c r="D127" i="2"/>
  <c r="A128" i="2"/>
  <c r="F127" i="2"/>
  <c r="E125" i="3"/>
  <c r="D125" i="3"/>
  <c r="H128" i="2" l="1"/>
  <c r="B128" i="2"/>
  <c r="G127" i="2"/>
  <c r="I127" i="2" s="1"/>
  <c r="E128" i="2" s="1"/>
  <c r="C128" i="2"/>
  <c r="D128" i="2"/>
  <c r="F128" i="2"/>
  <c r="A129" i="2"/>
  <c r="D126" i="3"/>
  <c r="E126" i="3"/>
  <c r="C129" i="2" l="1"/>
  <c r="B129" i="2"/>
  <c r="G128" i="2"/>
  <c r="I128" i="2" s="1"/>
  <c r="E129" i="2" s="1"/>
  <c r="H129" i="2"/>
  <c r="D129" i="2"/>
  <c r="A130" i="2"/>
  <c r="F129" i="2"/>
  <c r="E127" i="3"/>
  <c r="D127" i="3"/>
  <c r="H130" i="2" l="1"/>
  <c r="B130" i="2"/>
  <c r="G129" i="2"/>
  <c r="I129" i="2" s="1"/>
  <c r="E130" i="2" s="1"/>
  <c r="C130" i="2"/>
  <c r="D130" i="2"/>
  <c r="A131" i="2"/>
  <c r="F130" i="2"/>
  <c r="D128" i="3"/>
  <c r="E128" i="3"/>
  <c r="C131" i="2" l="1"/>
  <c r="B131" i="2"/>
  <c r="H131" i="2"/>
  <c r="G130" i="2"/>
  <c r="I130" i="2" s="1"/>
  <c r="E131" i="2" s="1"/>
  <c r="D131" i="2"/>
  <c r="F131" i="2"/>
  <c r="A132" i="2"/>
  <c r="E129" i="3"/>
  <c r="D129" i="3"/>
  <c r="H132" i="2" l="1"/>
  <c r="B132" i="2"/>
  <c r="C132" i="2"/>
  <c r="G131" i="2"/>
  <c r="I131" i="2" s="1"/>
  <c r="E132" i="2" s="1"/>
  <c r="D132" i="2"/>
  <c r="F132" i="2"/>
  <c r="A133" i="2"/>
  <c r="D130" i="3"/>
  <c r="E130" i="3"/>
  <c r="C133" i="2" l="1"/>
  <c r="B133" i="2"/>
  <c r="H133" i="2"/>
  <c r="G132" i="2"/>
  <c r="I132" i="2" s="1"/>
  <c r="E133" i="2" s="1"/>
  <c r="D133" i="2"/>
  <c r="F133" i="2"/>
  <c r="A134" i="2"/>
  <c r="B134" i="2" s="1"/>
  <c r="E131" i="3"/>
  <c r="D131" i="3"/>
  <c r="G133" i="2" l="1"/>
  <c r="I133" i="2" s="1"/>
  <c r="E134" i="2" s="1"/>
  <c r="D134" i="2"/>
  <c r="F134" i="2"/>
  <c r="A135" i="2"/>
  <c r="C134" i="2"/>
  <c r="H134" i="2"/>
  <c r="D132" i="3"/>
  <c r="E132" i="3"/>
  <c r="C135" i="2" l="1"/>
  <c r="B135" i="2"/>
  <c r="H135" i="2"/>
  <c r="G134" i="2"/>
  <c r="I134" i="2" s="1"/>
  <c r="E135" i="2" s="1"/>
  <c r="D135" i="2"/>
  <c r="A136" i="2"/>
  <c r="F135" i="2"/>
  <c r="E133" i="3"/>
  <c r="D133" i="3"/>
  <c r="H136" i="2" l="1"/>
  <c r="B136" i="2"/>
  <c r="G135" i="2"/>
  <c r="I135" i="2" s="1"/>
  <c r="E136" i="2" s="1"/>
  <c r="C136" i="2"/>
  <c r="D136" i="2"/>
  <c r="A137" i="2"/>
  <c r="F136" i="2"/>
  <c r="D134" i="3"/>
  <c r="E134" i="3"/>
  <c r="C137" i="2" l="1"/>
  <c r="B137" i="2"/>
  <c r="G136" i="2"/>
  <c r="I136" i="2" s="1"/>
  <c r="E137" i="2" s="1"/>
  <c r="H137" i="2"/>
  <c r="D137" i="2"/>
  <c r="A138" i="2"/>
  <c r="B138" i="2" s="1"/>
  <c r="F137" i="2"/>
  <c r="E135" i="3"/>
  <c r="D135" i="3"/>
  <c r="G137" i="2" l="1"/>
  <c r="I137" i="2" s="1"/>
  <c r="E138" i="2" s="1"/>
  <c r="D138" i="2"/>
  <c r="F138" i="2"/>
  <c r="A139" i="2"/>
  <c r="C138" i="2"/>
  <c r="H138" i="2"/>
  <c r="D136" i="3"/>
  <c r="E136" i="3"/>
  <c r="C139" i="2" l="1"/>
  <c r="B139" i="2"/>
  <c r="H139" i="2"/>
  <c r="G138" i="2"/>
  <c r="I138" i="2" s="1"/>
  <c r="E139" i="2" s="1"/>
  <c r="D139" i="2"/>
  <c r="A140" i="2"/>
  <c r="B140" i="2" s="1"/>
  <c r="F139" i="2"/>
  <c r="E137" i="3"/>
  <c r="D137" i="3"/>
  <c r="G139" i="2" l="1"/>
  <c r="I139" i="2" s="1"/>
  <c r="E140" i="2" s="1"/>
  <c r="D140" i="2"/>
  <c r="A141" i="2"/>
  <c r="B141" i="2" s="1"/>
  <c r="F140" i="2"/>
  <c r="C140" i="2"/>
  <c r="H140" i="2"/>
  <c r="D138" i="3"/>
  <c r="C141" i="2"/>
  <c r="E138" i="3"/>
  <c r="H141" i="2" l="1"/>
  <c r="G140" i="2"/>
  <c r="I140" i="2" s="1"/>
  <c r="E141" i="2" s="1"/>
  <c r="D141" i="2"/>
  <c r="F141" i="2"/>
  <c r="A142" i="2"/>
  <c r="B142" i="2" s="1"/>
  <c r="E139" i="3"/>
  <c r="D139" i="3"/>
  <c r="G141" i="2" l="1"/>
  <c r="I141" i="2" s="1"/>
  <c r="E142" i="2" s="1"/>
  <c r="D142" i="2"/>
  <c r="F142" i="2"/>
  <c r="A143" i="2"/>
  <c r="C142" i="2"/>
  <c r="H142" i="2"/>
  <c r="D140" i="3"/>
  <c r="E140" i="3"/>
  <c r="C143" i="2" l="1"/>
  <c r="B143" i="2"/>
  <c r="G142" i="2"/>
  <c r="I142" i="2" s="1"/>
  <c r="E143" i="2" s="1"/>
  <c r="H143" i="2"/>
  <c r="D143" i="2"/>
  <c r="A144" i="2"/>
  <c r="F143" i="2"/>
  <c r="E141" i="3"/>
  <c r="D141" i="3"/>
  <c r="H144" i="2" l="1"/>
  <c r="B144" i="2"/>
  <c r="G143" i="2"/>
  <c r="I143" i="2" s="1"/>
  <c r="E144" i="2" s="1"/>
  <c r="C144" i="2"/>
  <c r="D144" i="2"/>
  <c r="A145" i="2"/>
  <c r="F144" i="2"/>
  <c r="D142" i="3"/>
  <c r="E142" i="3"/>
  <c r="C145" i="2" l="1"/>
  <c r="B145" i="2"/>
  <c r="G144" i="2"/>
  <c r="I144" i="2" s="1"/>
  <c r="E145" i="2" s="1"/>
  <c r="H145" i="2"/>
  <c r="D145" i="2"/>
  <c r="F145" i="2"/>
  <c r="A146" i="2"/>
  <c r="B146" i="2" s="1"/>
  <c r="E143" i="3"/>
  <c r="D143" i="3"/>
  <c r="G145" i="2" l="1"/>
  <c r="I145" i="2" s="1"/>
  <c r="E146" i="2" s="1"/>
  <c r="D146" i="2"/>
  <c r="F146" i="2"/>
  <c r="A147" i="2"/>
  <c r="C146" i="2"/>
  <c r="H146" i="2"/>
  <c r="D144" i="3"/>
  <c r="E144" i="3"/>
  <c r="C147" i="2" l="1"/>
  <c r="B147" i="2"/>
  <c r="H147" i="2"/>
  <c r="G146" i="2"/>
  <c r="I146" i="2" s="1"/>
  <c r="E147" i="2" s="1"/>
  <c r="D147" i="2"/>
  <c r="F147" i="2"/>
  <c r="A148" i="2"/>
  <c r="E145" i="3"/>
  <c r="D145" i="3"/>
  <c r="H148" i="2" l="1"/>
  <c r="B148" i="2"/>
  <c r="G147" i="2"/>
  <c r="I147" i="2" s="1"/>
  <c r="E148" i="2" s="1"/>
  <c r="C148" i="2"/>
  <c r="D148" i="2"/>
  <c r="A149" i="2"/>
  <c r="F148" i="2"/>
  <c r="D146" i="3"/>
  <c r="E146" i="3"/>
  <c r="C149" i="2" l="1"/>
  <c r="B149" i="2"/>
  <c r="H149" i="2"/>
  <c r="G148" i="2"/>
  <c r="I148" i="2" s="1"/>
  <c r="E149" i="2" s="1"/>
  <c r="D149" i="2"/>
  <c r="F149" i="2"/>
  <c r="A150" i="2"/>
  <c r="E147" i="3"/>
  <c r="D147" i="3"/>
  <c r="H150" i="2" l="1"/>
  <c r="B150" i="2"/>
  <c r="C150" i="2"/>
  <c r="G149" i="2"/>
  <c r="I149" i="2" s="1"/>
  <c r="E150" i="2" s="1"/>
  <c r="D150" i="2"/>
  <c r="A151" i="2"/>
  <c r="F150" i="2"/>
  <c r="D148" i="3"/>
  <c r="E148" i="3"/>
  <c r="C151" i="2" l="1"/>
  <c r="B151" i="2"/>
  <c r="H151" i="2"/>
  <c r="G150" i="2"/>
  <c r="I150" i="2" s="1"/>
  <c r="E151" i="2" s="1"/>
  <c r="D151" i="2"/>
  <c r="A152" i="2"/>
  <c r="F151" i="2"/>
  <c r="E149" i="3"/>
  <c r="D149" i="3"/>
  <c r="H152" i="2" l="1"/>
  <c r="B152" i="2"/>
  <c r="C152" i="2"/>
  <c r="G151" i="2"/>
  <c r="I151" i="2" s="1"/>
  <c r="E152" i="2" s="1"/>
  <c r="D152" i="2"/>
  <c r="F152" i="2"/>
  <c r="A153" i="2"/>
  <c r="D150" i="3"/>
  <c r="E150" i="3"/>
  <c r="C153" i="2" l="1"/>
  <c r="B153" i="2"/>
  <c r="H153" i="2"/>
  <c r="G152" i="2"/>
  <c r="I152" i="2" s="1"/>
  <c r="E153" i="2" s="1"/>
  <c r="D153" i="2"/>
  <c r="A154" i="2"/>
  <c r="F153" i="2"/>
  <c r="E151" i="3"/>
  <c r="D151" i="3"/>
  <c r="H154" i="2" l="1"/>
  <c r="B154" i="2"/>
  <c r="C154" i="2"/>
  <c r="G153" i="2"/>
  <c r="I153" i="2" s="1"/>
  <c r="E154" i="2" s="1"/>
  <c r="D154" i="2"/>
  <c r="A155" i="2"/>
  <c r="F154" i="2"/>
  <c r="D152" i="3"/>
  <c r="E152" i="3"/>
  <c r="C155" i="2" l="1"/>
  <c r="B155" i="2"/>
  <c r="H155" i="2"/>
  <c r="G154" i="2"/>
  <c r="I154" i="2" s="1"/>
  <c r="E155" i="2" s="1"/>
  <c r="D155" i="2"/>
  <c r="F155" i="2"/>
  <c r="A156" i="2"/>
  <c r="E153" i="3"/>
  <c r="D153" i="3"/>
  <c r="H156" i="2" l="1"/>
  <c r="B156" i="2"/>
  <c r="G155" i="2"/>
  <c r="I155" i="2" s="1"/>
  <c r="E156" i="2" s="1"/>
  <c r="C156" i="2"/>
  <c r="D156" i="2"/>
  <c r="A157" i="2"/>
  <c r="F156" i="2"/>
  <c r="D154" i="3"/>
  <c r="E154" i="3"/>
  <c r="C157" i="2" l="1"/>
  <c r="B157" i="2"/>
  <c r="G156" i="2"/>
  <c r="I156" i="2" s="1"/>
  <c r="E157" i="2" s="1"/>
  <c r="H157" i="2"/>
  <c r="D157" i="2"/>
  <c r="A158" i="2"/>
  <c r="F157" i="2"/>
  <c r="E155" i="3"/>
  <c r="D155" i="3"/>
  <c r="H158" i="2" l="1"/>
  <c r="B158" i="2"/>
  <c r="G157" i="2"/>
  <c r="I157" i="2" s="1"/>
  <c r="E158" i="2" s="1"/>
  <c r="C158" i="2"/>
  <c r="D158" i="2"/>
  <c r="F158" i="2"/>
  <c r="A159" i="2"/>
  <c r="D156" i="3"/>
  <c r="E156" i="3"/>
  <c r="C159" i="2" l="1"/>
  <c r="B159" i="2"/>
  <c r="G158" i="2"/>
  <c r="I158" i="2" s="1"/>
  <c r="E159" i="2" s="1"/>
  <c r="H159" i="2"/>
  <c r="D159" i="2"/>
  <c r="A160" i="2"/>
  <c r="F159" i="2"/>
  <c r="E157" i="3"/>
  <c r="D157" i="3"/>
  <c r="H160" i="2" l="1"/>
  <c r="B160" i="2"/>
  <c r="G159" i="2"/>
  <c r="I159" i="2" s="1"/>
  <c r="E160" i="2" s="1"/>
  <c r="C160" i="2"/>
  <c r="D160" i="2"/>
  <c r="A161" i="2"/>
  <c r="F160" i="2"/>
  <c r="D158" i="3"/>
  <c r="E158" i="3"/>
  <c r="C161" i="2" l="1"/>
  <c r="B161" i="2"/>
  <c r="G160" i="2"/>
  <c r="I160" i="2" s="1"/>
  <c r="E161" i="2" s="1"/>
  <c r="H161" i="2"/>
  <c r="D161" i="2"/>
  <c r="F161" i="2"/>
  <c r="A162" i="2"/>
  <c r="E159" i="3"/>
  <c r="D159" i="3"/>
  <c r="C162" i="2" l="1"/>
  <c r="B162" i="2"/>
  <c r="G161" i="2"/>
  <c r="I161" i="2" s="1"/>
  <c r="E162" i="2" s="1"/>
  <c r="H162" i="2"/>
  <c r="D162" i="2"/>
  <c r="A163" i="2"/>
  <c r="F162" i="2"/>
  <c r="D160" i="3"/>
  <c r="E160" i="3"/>
  <c r="C163" i="2" l="1"/>
  <c r="B163" i="2"/>
  <c r="H163" i="2"/>
  <c r="G162" i="2"/>
  <c r="I162" i="2" s="1"/>
  <c r="E163" i="2" s="1"/>
  <c r="D163" i="2"/>
  <c r="A164" i="2"/>
  <c r="F163" i="2"/>
  <c r="E161" i="3"/>
  <c r="D161" i="3"/>
  <c r="H164" i="2" l="1"/>
  <c r="B164" i="2"/>
  <c r="C164" i="2"/>
  <c r="G163" i="2"/>
  <c r="I163" i="2" s="1"/>
  <c r="E164" i="2" s="1"/>
  <c r="D164" i="2"/>
  <c r="F164" i="2"/>
  <c r="A165" i="2"/>
  <c r="D162" i="3"/>
  <c r="E162" i="3"/>
  <c r="C165" i="2" l="1"/>
  <c r="B165" i="2"/>
  <c r="G164" i="2"/>
  <c r="I164" i="2" s="1"/>
  <c r="E165" i="2" s="1"/>
  <c r="H165" i="2"/>
  <c r="D165" i="2"/>
  <c r="F165" i="2"/>
  <c r="A166" i="2"/>
  <c r="E163" i="3"/>
  <c r="D163" i="3"/>
  <c r="H166" i="2" l="1"/>
  <c r="B166" i="2"/>
  <c r="G165" i="2"/>
  <c r="I165" i="2" s="1"/>
  <c r="E166" i="2" s="1"/>
  <c r="C166" i="2"/>
  <c r="D166" i="2"/>
  <c r="A167" i="2"/>
  <c r="F166" i="2"/>
  <c r="D164" i="3"/>
  <c r="E164" i="3"/>
  <c r="C167" i="2" l="1"/>
  <c r="B167" i="2"/>
  <c r="H167" i="2"/>
  <c r="G166" i="2"/>
  <c r="I166" i="2" s="1"/>
  <c r="E167" i="2" s="1"/>
  <c r="D167" i="2"/>
  <c r="F167" i="2"/>
  <c r="A168" i="2"/>
  <c r="E165" i="3"/>
  <c r="D165" i="3"/>
  <c r="H168" i="2" l="1"/>
  <c r="B168" i="2"/>
  <c r="G167" i="2"/>
  <c r="I167" i="2" s="1"/>
  <c r="E168" i="2" s="1"/>
  <c r="C168" i="2"/>
  <c r="D168" i="2"/>
  <c r="A169" i="2"/>
  <c r="F168" i="2"/>
  <c r="D166" i="3"/>
  <c r="E166" i="3"/>
  <c r="C169" i="2" l="1"/>
  <c r="B169" i="2"/>
  <c r="H169" i="2"/>
  <c r="G168" i="2"/>
  <c r="I168" i="2" s="1"/>
  <c r="E169" i="2" s="1"/>
  <c r="D169" i="2"/>
  <c r="F169" i="2"/>
  <c r="A170" i="2"/>
  <c r="E167" i="3"/>
  <c r="D167" i="3"/>
  <c r="H170" i="2" l="1"/>
  <c r="B170" i="2"/>
  <c r="G169" i="2"/>
  <c r="I169" i="2" s="1"/>
  <c r="E170" i="2" s="1"/>
  <c r="C170" i="2"/>
  <c r="D170" i="2"/>
  <c r="A171" i="2"/>
  <c r="F170" i="2"/>
  <c r="D168" i="3"/>
  <c r="E168" i="3"/>
  <c r="C171" i="2" l="1"/>
  <c r="B171" i="2"/>
  <c r="G170" i="2"/>
  <c r="I170" i="2" s="1"/>
  <c r="E171" i="2" s="1"/>
  <c r="H171" i="2"/>
  <c r="D171" i="2"/>
  <c r="F171" i="2"/>
  <c r="A172" i="2"/>
  <c r="E169" i="3"/>
  <c r="D169" i="3"/>
  <c r="H172" i="2" l="1"/>
  <c r="B172" i="2"/>
  <c r="G171" i="2"/>
  <c r="I171" i="2" s="1"/>
  <c r="E172" i="2" s="1"/>
  <c r="C172" i="2"/>
  <c r="D172" i="2"/>
  <c r="A173" i="2"/>
  <c r="F172" i="2"/>
  <c r="D170" i="3"/>
  <c r="E170" i="3"/>
  <c r="C173" i="2" l="1"/>
  <c r="B173" i="2"/>
  <c r="G172" i="2"/>
  <c r="I172" i="2" s="1"/>
  <c r="E173" i="2" s="1"/>
  <c r="H173" i="2"/>
  <c r="D173" i="2"/>
  <c r="F173" i="2"/>
  <c r="A174" i="2"/>
  <c r="E171" i="3"/>
  <c r="D171" i="3"/>
  <c r="H174" i="2" l="1"/>
  <c r="B174" i="2"/>
  <c r="G173" i="2"/>
  <c r="I173" i="2" s="1"/>
  <c r="E174" i="2" s="1"/>
  <c r="C174" i="2"/>
  <c r="D174" i="2"/>
  <c r="A175" i="2"/>
  <c r="F174" i="2"/>
  <c r="D172" i="3"/>
  <c r="E172" i="3"/>
  <c r="C175" i="2" l="1"/>
  <c r="B175" i="2"/>
  <c r="G174" i="2"/>
  <c r="I174" i="2" s="1"/>
  <c r="E175" i="2" s="1"/>
  <c r="H175" i="2"/>
  <c r="D175" i="2"/>
  <c r="F175" i="2"/>
  <c r="A176" i="2"/>
  <c r="E173" i="3"/>
  <c r="D173" i="3"/>
  <c r="H176" i="2" l="1"/>
  <c r="B176" i="2"/>
  <c r="G175" i="2"/>
  <c r="I175" i="2" s="1"/>
  <c r="E176" i="2" s="1"/>
  <c r="C176" i="2"/>
  <c r="D176" i="2"/>
  <c r="A177" i="2"/>
  <c r="F176" i="2"/>
  <c r="D174" i="3"/>
  <c r="E174" i="3"/>
  <c r="C177" i="2" l="1"/>
  <c r="B177" i="2"/>
  <c r="G176" i="2"/>
  <c r="I176" i="2" s="1"/>
  <c r="E177" i="2" s="1"/>
  <c r="H177" i="2"/>
  <c r="D177" i="2"/>
  <c r="A178" i="2"/>
  <c r="F177" i="2"/>
  <c r="E175" i="3"/>
  <c r="D175" i="3"/>
  <c r="H178" i="2" l="1"/>
  <c r="B178" i="2"/>
  <c r="G177" i="2"/>
  <c r="I177" i="2" s="1"/>
  <c r="E178" i="2" s="1"/>
  <c r="C178" i="2"/>
  <c r="D178" i="2"/>
  <c r="F178" i="2"/>
  <c r="A179" i="2"/>
  <c r="B179" i="2" s="1"/>
  <c r="D176" i="3"/>
  <c r="E176" i="3"/>
  <c r="C179" i="2" l="1"/>
  <c r="H179" i="2"/>
  <c r="G178" i="2"/>
  <c r="I178" i="2" s="1"/>
  <c r="E179" i="2" s="1"/>
  <c r="D179" i="2"/>
  <c r="F179" i="2"/>
  <c r="A180" i="2"/>
  <c r="E177" i="3"/>
  <c r="D177" i="3"/>
  <c r="H180" i="2" l="1"/>
  <c r="B180" i="2"/>
  <c r="G179" i="2"/>
  <c r="I179" i="2" s="1"/>
  <c r="E180" i="2" s="1"/>
  <c r="C180" i="2"/>
  <c r="D180" i="2"/>
  <c r="F180" i="2"/>
  <c r="A181" i="2"/>
  <c r="D178" i="3"/>
  <c r="E178" i="3"/>
  <c r="C181" i="2" l="1"/>
  <c r="B181" i="2"/>
  <c r="G180" i="2"/>
  <c r="I180" i="2" s="1"/>
  <c r="E181" i="2" s="1"/>
  <c r="H181" i="2"/>
  <c r="D181" i="2"/>
  <c r="A182" i="2"/>
  <c r="F181" i="2"/>
  <c r="E179" i="3"/>
  <c r="D179" i="3"/>
  <c r="H182" i="2" l="1"/>
  <c r="B182" i="2"/>
  <c r="C182" i="2"/>
  <c r="G181" i="2"/>
  <c r="I181" i="2" s="1"/>
  <c r="E182" i="2" s="1"/>
  <c r="D182" i="2"/>
  <c r="A183" i="2"/>
  <c r="F182" i="2"/>
  <c r="D180" i="3"/>
  <c r="E180" i="3"/>
  <c r="C183" i="2" l="1"/>
  <c r="B183" i="2"/>
  <c r="H183" i="2"/>
  <c r="G182" i="2"/>
  <c r="I182" i="2" s="1"/>
  <c r="E183" i="2" s="1"/>
  <c r="D183" i="2"/>
  <c r="F183" i="2"/>
  <c r="A184" i="2"/>
  <c r="E181" i="3"/>
  <c r="D181" i="3"/>
  <c r="H184" i="2" l="1"/>
  <c r="B184" i="2"/>
  <c r="G183" i="2"/>
  <c r="I183" i="2" s="1"/>
  <c r="E184" i="2" s="1"/>
  <c r="C184" i="2"/>
  <c r="D184" i="2"/>
  <c r="F184" i="2"/>
  <c r="A185" i="2"/>
  <c r="D182" i="3"/>
  <c r="E182" i="3"/>
  <c r="C185" i="2" l="1"/>
  <c r="B185" i="2"/>
  <c r="G184" i="2"/>
  <c r="I184" i="2" s="1"/>
  <c r="E185" i="2" s="1"/>
  <c r="H185" i="2"/>
  <c r="D185" i="2"/>
  <c r="F185" i="2"/>
  <c r="A186" i="2"/>
  <c r="E183" i="3"/>
  <c r="D183" i="3"/>
  <c r="H186" i="2" l="1"/>
  <c r="B186" i="2"/>
  <c r="G185" i="2"/>
  <c r="I185" i="2" s="1"/>
  <c r="E186" i="2" s="1"/>
  <c r="C186" i="2"/>
  <c r="D186" i="2"/>
  <c r="A187" i="2"/>
  <c r="F186" i="2"/>
  <c r="D184" i="3"/>
  <c r="E184" i="3"/>
  <c r="C187" i="2" l="1"/>
  <c r="B187" i="2"/>
  <c r="H187" i="2"/>
  <c r="G186" i="2"/>
  <c r="I186" i="2" s="1"/>
  <c r="E187" i="2" s="1"/>
  <c r="D187" i="2"/>
  <c r="F187" i="2"/>
  <c r="A188" i="2"/>
  <c r="E185" i="3"/>
  <c r="D185" i="3"/>
  <c r="H188" i="2" l="1"/>
  <c r="B188" i="2"/>
  <c r="G187" i="2"/>
  <c r="I187" i="2" s="1"/>
  <c r="E188" i="2" s="1"/>
  <c r="C188" i="2"/>
  <c r="D188" i="2"/>
  <c r="F188" i="2"/>
  <c r="A189" i="2"/>
  <c r="D186" i="3"/>
  <c r="E186" i="3"/>
  <c r="C189" i="2" l="1"/>
  <c r="B189" i="2"/>
  <c r="G188" i="2"/>
  <c r="I188" i="2" s="1"/>
  <c r="E189" i="2" s="1"/>
  <c r="H189" i="2"/>
  <c r="D189" i="2"/>
  <c r="F189" i="2"/>
  <c r="A190" i="2"/>
  <c r="E187" i="3"/>
  <c r="D187" i="3"/>
  <c r="H190" i="2" l="1"/>
  <c r="B190" i="2"/>
  <c r="G189" i="2"/>
  <c r="I189" i="2" s="1"/>
  <c r="E190" i="2" s="1"/>
  <c r="C190" i="2"/>
  <c r="D190" i="2"/>
  <c r="A191" i="2"/>
  <c r="F190" i="2"/>
  <c r="D188" i="3"/>
  <c r="E188" i="3"/>
  <c r="C191" i="2" l="1"/>
  <c r="B191" i="2"/>
  <c r="G190" i="2"/>
  <c r="I190" i="2" s="1"/>
  <c r="E191" i="2" s="1"/>
  <c r="H191" i="2"/>
  <c r="D191" i="2"/>
  <c r="A192" i="2"/>
  <c r="F191" i="2"/>
  <c r="E189" i="3"/>
  <c r="D189" i="3"/>
  <c r="H192" i="2" l="1"/>
  <c r="B192" i="2"/>
  <c r="G191" i="2"/>
  <c r="I191" i="2" s="1"/>
  <c r="E192" i="2" s="1"/>
  <c r="C192" i="2"/>
  <c r="D192" i="2"/>
  <c r="A193" i="2"/>
  <c r="H193" i="2" s="1"/>
  <c r="F192" i="2"/>
  <c r="D190" i="3"/>
  <c r="E190" i="3"/>
  <c r="C193" i="2" l="1"/>
  <c r="B193" i="2"/>
  <c r="G192" i="2"/>
  <c r="I192" i="2" s="1"/>
  <c r="E193" i="2" s="1"/>
  <c r="D193" i="2"/>
  <c r="F193" i="2"/>
  <c r="A194" i="2"/>
  <c r="E191" i="3"/>
  <c r="D191" i="3"/>
  <c r="H194" i="2" l="1"/>
  <c r="B194" i="2"/>
  <c r="G193" i="2"/>
  <c r="I193" i="2" s="1"/>
  <c r="E194" i="2" s="1"/>
  <c r="C194" i="2"/>
  <c r="D194" i="2"/>
  <c r="F194" i="2"/>
  <c r="A195" i="2"/>
  <c r="D192" i="3"/>
  <c r="E192" i="3"/>
  <c r="C195" i="2" l="1"/>
  <c r="B195" i="2"/>
  <c r="G194" i="2"/>
  <c r="I194" i="2" s="1"/>
  <c r="E195" i="2" s="1"/>
  <c r="H195" i="2"/>
  <c r="D195" i="2"/>
  <c r="A196" i="2"/>
  <c r="F195" i="2"/>
  <c r="E193" i="3"/>
  <c r="D193" i="3"/>
  <c r="H196" i="2" l="1"/>
  <c r="B196" i="2"/>
  <c r="G195" i="2"/>
  <c r="I195" i="2" s="1"/>
  <c r="E196" i="2" s="1"/>
  <c r="C196" i="2"/>
  <c r="D196" i="2"/>
  <c r="A197" i="2"/>
  <c r="B197" i="2" s="1"/>
  <c r="F196" i="2"/>
  <c r="D194" i="3"/>
  <c r="E194" i="3"/>
  <c r="C197" i="2" l="1"/>
  <c r="H197" i="2"/>
  <c r="G196" i="2"/>
  <c r="I196" i="2" s="1"/>
  <c r="E197" i="2" s="1"/>
  <c r="D197" i="2"/>
  <c r="A198" i="2"/>
  <c r="F197" i="2"/>
  <c r="E195" i="3"/>
  <c r="D195" i="3"/>
  <c r="H198" i="2" l="1"/>
  <c r="B198" i="2"/>
  <c r="C198" i="2"/>
  <c r="G197" i="2"/>
  <c r="I197" i="2" s="1"/>
  <c r="E198" i="2" s="1"/>
  <c r="D198" i="2"/>
  <c r="A199" i="2"/>
  <c r="F198" i="2"/>
  <c r="D196" i="3"/>
  <c r="E196" i="3"/>
  <c r="C199" i="2" l="1"/>
  <c r="B199" i="2"/>
  <c r="H199" i="2"/>
  <c r="G198" i="2"/>
  <c r="I198" i="2" s="1"/>
  <c r="E199" i="2" s="1"/>
  <c r="D199" i="2"/>
  <c r="A200" i="2"/>
  <c r="F199" i="2"/>
  <c r="E197" i="3"/>
  <c r="D197" i="3"/>
  <c r="H200" i="2" l="1"/>
  <c r="B200" i="2"/>
  <c r="C200" i="2"/>
  <c r="G199" i="2"/>
  <c r="I199" i="2" s="1"/>
  <c r="E200" i="2" s="1"/>
  <c r="D200" i="2"/>
  <c r="F200" i="2"/>
  <c r="A201" i="2"/>
  <c r="D198" i="3"/>
  <c r="E198" i="3"/>
  <c r="C201" i="2" l="1"/>
  <c r="B201" i="2"/>
  <c r="G200" i="2"/>
  <c r="I200" i="2" s="1"/>
  <c r="E201" i="2" s="1"/>
  <c r="H201" i="2"/>
  <c r="D201" i="2"/>
  <c r="F201" i="2"/>
  <c r="A202" i="2"/>
  <c r="E199" i="3"/>
  <c r="D199" i="3"/>
  <c r="H202" i="2" l="1"/>
  <c r="B202" i="2"/>
  <c r="C202" i="2"/>
  <c r="G201" i="2"/>
  <c r="I201" i="2" s="1"/>
  <c r="E202" i="2" s="1"/>
  <c r="D202" i="2"/>
  <c r="F202" i="2"/>
  <c r="A203" i="2"/>
  <c r="D200" i="3"/>
  <c r="E200" i="3"/>
  <c r="C203" i="2" l="1"/>
  <c r="B203" i="2"/>
  <c r="G202" i="2"/>
  <c r="I202" i="2" s="1"/>
  <c r="E203" i="2" s="1"/>
  <c r="H203" i="2"/>
  <c r="D203" i="2"/>
  <c r="F203" i="2"/>
  <c r="A204" i="2"/>
  <c r="E201" i="3"/>
  <c r="D201" i="3"/>
  <c r="H204" i="2" l="1"/>
  <c r="B204" i="2"/>
  <c r="G203" i="2"/>
  <c r="I203" i="2" s="1"/>
  <c r="E204" i="2" s="1"/>
  <c r="C204" i="2"/>
  <c r="D204" i="2"/>
  <c r="A205" i="2"/>
  <c r="F204" i="2"/>
  <c r="D202" i="3"/>
  <c r="E202" i="3"/>
  <c r="C205" i="2" l="1"/>
  <c r="B205" i="2"/>
  <c r="G204" i="2"/>
  <c r="I204" i="2" s="1"/>
  <c r="E205" i="2" s="1"/>
  <c r="H205" i="2"/>
  <c r="D205" i="2"/>
  <c r="F205" i="2"/>
  <c r="A206" i="2"/>
  <c r="E203" i="3"/>
  <c r="D203" i="3"/>
  <c r="H206" i="2" l="1"/>
  <c r="B206" i="2"/>
  <c r="G205" i="2"/>
  <c r="I205" i="2" s="1"/>
  <c r="E206" i="2" s="1"/>
  <c r="C206" i="2"/>
  <c r="D206" i="2"/>
  <c r="A207" i="2"/>
  <c r="F206" i="2"/>
  <c r="D204" i="3"/>
  <c r="E204" i="3"/>
  <c r="C207" i="2" l="1"/>
  <c r="B207" i="2"/>
  <c r="H207" i="2"/>
  <c r="G206" i="2"/>
  <c r="I206" i="2" s="1"/>
  <c r="E207" i="2" s="1"/>
  <c r="D207" i="2"/>
  <c r="A208" i="2"/>
  <c r="F207" i="2"/>
  <c r="E205" i="3"/>
  <c r="D205" i="3"/>
  <c r="H208" i="2" l="1"/>
  <c r="B208" i="2"/>
  <c r="G207" i="2"/>
  <c r="I207" i="2" s="1"/>
  <c r="E208" i="2" s="1"/>
  <c r="C208" i="2"/>
  <c r="D208" i="2"/>
  <c r="A209" i="2"/>
  <c r="F208" i="2"/>
  <c r="D206" i="3"/>
  <c r="E206" i="3"/>
  <c r="C209" i="2" l="1"/>
  <c r="B209" i="2"/>
  <c r="G208" i="2"/>
  <c r="I208" i="2" s="1"/>
  <c r="E209" i="2" s="1"/>
  <c r="H209" i="2"/>
  <c r="D209" i="2"/>
  <c r="A210" i="2"/>
  <c r="F209" i="2"/>
  <c r="E207" i="3"/>
  <c r="D207" i="3"/>
  <c r="H210" i="2" l="1"/>
  <c r="B210" i="2"/>
  <c r="G209" i="2"/>
  <c r="I209" i="2" s="1"/>
  <c r="E210" i="2" s="1"/>
  <c r="C210" i="2"/>
  <c r="D210" i="2"/>
  <c r="A211" i="2"/>
  <c r="F210" i="2"/>
  <c r="D208" i="3"/>
  <c r="E208" i="3"/>
  <c r="C211" i="2" l="1"/>
  <c r="B211" i="2"/>
  <c r="G210" i="2"/>
  <c r="I210" i="2" s="1"/>
  <c r="E211" i="2" s="1"/>
  <c r="H211" i="2"/>
  <c r="D211" i="2"/>
  <c r="F211" i="2"/>
  <c r="A212" i="2"/>
  <c r="E209" i="3"/>
  <c r="D209" i="3"/>
  <c r="H212" i="2" l="1"/>
  <c r="B212" i="2"/>
  <c r="G211" i="2"/>
  <c r="I211" i="2" s="1"/>
  <c r="E212" i="2" s="1"/>
  <c r="C212" i="2"/>
  <c r="D212" i="2"/>
  <c r="A213" i="2"/>
  <c r="F212" i="2"/>
  <c r="D210" i="3"/>
  <c r="E210" i="3"/>
  <c r="C213" i="2" l="1"/>
  <c r="B213" i="2"/>
  <c r="G212" i="2"/>
  <c r="I212" i="2" s="1"/>
  <c r="E213" i="2" s="1"/>
  <c r="H213" i="2"/>
  <c r="D213" i="2"/>
  <c r="F213" i="2"/>
  <c r="A214" i="2"/>
  <c r="E211" i="3"/>
  <c r="D211" i="3"/>
  <c r="H214" i="2" l="1"/>
  <c r="B214" i="2"/>
  <c r="G213" i="2"/>
  <c r="I213" i="2" s="1"/>
  <c r="E214" i="2" s="1"/>
  <c r="C214" i="2"/>
  <c r="D214" i="2"/>
  <c r="A215" i="2"/>
  <c r="F214" i="2"/>
  <c r="D212" i="3"/>
  <c r="E212" i="3"/>
  <c r="C215" i="2" l="1"/>
  <c r="B215" i="2"/>
  <c r="G214" i="2"/>
  <c r="I214" i="2" s="1"/>
  <c r="E215" i="2" s="1"/>
  <c r="H215" i="2"/>
  <c r="D215" i="2"/>
  <c r="A216" i="2"/>
  <c r="F215" i="2"/>
  <c r="E213" i="3"/>
  <c r="D213" i="3"/>
  <c r="H216" i="2" l="1"/>
  <c r="B216" i="2"/>
  <c r="G215" i="2"/>
  <c r="I215" i="2" s="1"/>
  <c r="E216" i="2" s="1"/>
  <c r="C216" i="2"/>
  <c r="D216" i="2"/>
  <c r="F216" i="2"/>
  <c r="A217" i="2"/>
  <c r="D214" i="3"/>
  <c r="E214" i="3"/>
  <c r="C217" i="2" l="1"/>
  <c r="B217" i="2"/>
  <c r="G216" i="2"/>
  <c r="I216" i="2" s="1"/>
  <c r="E217" i="2" s="1"/>
  <c r="H217" i="2"/>
  <c r="D217" i="2"/>
  <c r="A218" i="2"/>
  <c r="F217" i="2"/>
  <c r="E215" i="3"/>
  <c r="D215" i="3"/>
  <c r="H218" i="2" l="1"/>
  <c r="B218" i="2"/>
  <c r="G217" i="2"/>
  <c r="I217" i="2" s="1"/>
  <c r="E218" i="2" s="1"/>
  <c r="C218" i="2"/>
  <c r="D218" i="2"/>
  <c r="F218" i="2"/>
  <c r="A219" i="2"/>
  <c r="D216" i="3"/>
  <c r="E216" i="3"/>
  <c r="C219" i="2" l="1"/>
  <c r="B219" i="2"/>
  <c r="G218" i="2"/>
  <c r="I218" i="2" s="1"/>
  <c r="E219" i="2" s="1"/>
  <c r="H219" i="2"/>
  <c r="D219" i="2"/>
  <c r="A220" i="2"/>
  <c r="F219" i="2"/>
  <c r="E217" i="3"/>
  <c r="D217" i="3"/>
  <c r="H220" i="2" l="1"/>
  <c r="B220" i="2"/>
  <c r="G219" i="2"/>
  <c r="I219" i="2" s="1"/>
  <c r="E220" i="2" s="1"/>
  <c r="C220" i="2"/>
  <c r="D220" i="2"/>
  <c r="A221" i="2"/>
  <c r="F220" i="2"/>
  <c r="D218" i="3"/>
  <c r="E218" i="3"/>
  <c r="C221" i="2" l="1"/>
  <c r="B221" i="2"/>
  <c r="G220" i="2"/>
  <c r="I220" i="2" s="1"/>
  <c r="E221" i="2" s="1"/>
  <c r="H221" i="2"/>
  <c r="D221" i="2"/>
  <c r="A222" i="2"/>
  <c r="C222" i="2" s="1"/>
  <c r="F221" i="2"/>
  <c r="E219" i="3"/>
  <c r="D219" i="3"/>
  <c r="G221" i="2" l="1"/>
  <c r="I221" i="2" s="1"/>
  <c r="E222" i="2" s="1"/>
  <c r="H222" i="2"/>
  <c r="B222" i="2"/>
  <c r="D222" i="2"/>
  <c r="A223" i="2"/>
  <c r="F222" i="2"/>
  <c r="D220" i="3"/>
  <c r="E220" i="3"/>
  <c r="G222" i="2" l="1"/>
  <c r="I222" i="2" s="1"/>
  <c r="E223" i="2" s="1"/>
  <c r="H223" i="2"/>
  <c r="B223" i="2"/>
  <c r="C223" i="2"/>
  <c r="D223" i="2"/>
  <c r="F223" i="2"/>
  <c r="A224" i="2"/>
  <c r="E221" i="3"/>
  <c r="D221" i="3"/>
  <c r="G223" i="2" l="1"/>
  <c r="I223" i="2" s="1"/>
  <c r="E224" i="2" s="1"/>
  <c r="H224" i="2"/>
  <c r="B224" i="2"/>
  <c r="C224" i="2"/>
  <c r="D224" i="2"/>
  <c r="A225" i="2"/>
  <c r="F224" i="2"/>
  <c r="D222" i="3"/>
  <c r="E222" i="3"/>
  <c r="C225" i="2" l="1"/>
  <c r="B225" i="2"/>
  <c r="H225" i="2"/>
  <c r="G224" i="2"/>
  <c r="I224" i="2" s="1"/>
  <c r="E225" i="2" s="1"/>
  <c r="D225" i="2"/>
  <c r="F225" i="2"/>
  <c r="A226" i="2"/>
  <c r="E223" i="3"/>
  <c r="D223" i="3"/>
  <c r="H226" i="2" l="1"/>
  <c r="B226" i="2"/>
  <c r="C226" i="2"/>
  <c r="G225" i="2"/>
  <c r="I225" i="2" s="1"/>
  <c r="E226" i="2" s="1"/>
  <c r="D226" i="2"/>
  <c r="A227" i="2"/>
  <c r="F226" i="2"/>
  <c r="D224" i="3"/>
  <c r="E224" i="3"/>
  <c r="C227" i="2" l="1"/>
  <c r="B227" i="2"/>
  <c r="G226" i="2"/>
  <c r="I226" i="2" s="1"/>
  <c r="E227" i="2" s="1"/>
  <c r="H227" i="2"/>
  <c r="D227" i="2"/>
  <c r="A228" i="2"/>
  <c r="F227" i="2"/>
  <c r="E225" i="3"/>
  <c r="D225" i="3"/>
  <c r="H228" i="2" l="1"/>
  <c r="B228" i="2"/>
  <c r="G227" i="2"/>
  <c r="I227" i="2" s="1"/>
  <c r="E228" i="2" s="1"/>
  <c r="C228" i="2"/>
  <c r="D228" i="2"/>
  <c r="A229" i="2"/>
  <c r="F228" i="2"/>
  <c r="D226" i="3"/>
  <c r="E226" i="3"/>
  <c r="C229" i="2" l="1"/>
  <c r="B229" i="2"/>
  <c r="G228" i="2"/>
  <c r="I228" i="2" s="1"/>
  <c r="E229" i="2" s="1"/>
  <c r="H229" i="2"/>
  <c r="D229" i="2"/>
  <c r="A230" i="2"/>
  <c r="F229" i="2"/>
  <c r="E227" i="3"/>
  <c r="D227" i="3"/>
  <c r="H230" i="2" l="1"/>
  <c r="B230" i="2"/>
  <c r="C230" i="2"/>
  <c r="G229" i="2"/>
  <c r="I229" i="2" s="1"/>
  <c r="E230" i="2" s="1"/>
  <c r="D230" i="2"/>
  <c r="A231" i="2"/>
  <c r="F230" i="2"/>
  <c r="D228" i="3"/>
  <c r="E228" i="3"/>
  <c r="H231" i="2" l="1"/>
  <c r="B231" i="2"/>
  <c r="G230" i="2"/>
  <c r="I230" i="2" s="1"/>
  <c r="E231" i="2" s="1"/>
  <c r="C231" i="2"/>
  <c r="D231" i="2"/>
  <c r="F231" i="2"/>
  <c r="A232" i="2"/>
  <c r="C232" i="2" s="1"/>
  <c r="E229" i="3"/>
  <c r="D229" i="3"/>
  <c r="H232" i="2" l="1"/>
  <c r="B232" i="2"/>
  <c r="G231" i="2"/>
  <c r="I231" i="2" s="1"/>
  <c r="E232" i="2" s="1"/>
  <c r="D232" i="2"/>
  <c r="F232" i="2"/>
  <c r="A233" i="2"/>
  <c r="D230" i="3"/>
  <c r="E230" i="3"/>
  <c r="C233" i="2" l="1"/>
  <c r="B233" i="2"/>
  <c r="G232" i="2"/>
  <c r="I232" i="2" s="1"/>
  <c r="E233" i="2" s="1"/>
  <c r="H233" i="2"/>
  <c r="D233" i="2"/>
  <c r="A234" i="2"/>
  <c r="F233" i="2"/>
  <c r="E231" i="3"/>
  <c r="D231" i="3"/>
  <c r="H234" i="2" l="1"/>
  <c r="B234" i="2"/>
  <c r="G233" i="2"/>
  <c r="I233" i="2" s="1"/>
  <c r="E234" i="2" s="1"/>
  <c r="C234" i="2"/>
  <c r="D234" i="2"/>
  <c r="F234" i="2"/>
  <c r="A235" i="2"/>
  <c r="D232" i="3"/>
  <c r="E232" i="3"/>
  <c r="C235" i="2" l="1"/>
  <c r="B235" i="2"/>
  <c r="G234" i="2"/>
  <c r="I234" i="2" s="1"/>
  <c r="E235" i="2" s="1"/>
  <c r="H235" i="2"/>
  <c r="D235" i="2"/>
  <c r="A236" i="2"/>
  <c r="F235" i="2"/>
  <c r="E233" i="3"/>
  <c r="D233" i="3"/>
  <c r="H236" i="2" l="1"/>
  <c r="B236" i="2"/>
  <c r="G235" i="2"/>
  <c r="I235" i="2" s="1"/>
  <c r="E236" i="2" s="1"/>
  <c r="C236" i="2"/>
  <c r="D236" i="2"/>
  <c r="A237" i="2"/>
  <c r="F236" i="2"/>
  <c r="D234" i="3"/>
  <c r="E234" i="3"/>
  <c r="C237" i="2" l="1"/>
  <c r="B237" i="2"/>
  <c r="G236" i="2"/>
  <c r="I236" i="2" s="1"/>
  <c r="E237" i="2" s="1"/>
  <c r="H237" i="2"/>
  <c r="D237" i="2"/>
  <c r="F237" i="2"/>
  <c r="A238" i="2"/>
  <c r="E235" i="3"/>
  <c r="D235" i="3"/>
  <c r="H238" i="2" l="1"/>
  <c r="B238" i="2"/>
  <c r="G237" i="2"/>
  <c r="I237" i="2" s="1"/>
  <c r="E238" i="2" s="1"/>
  <c r="C238" i="2"/>
  <c r="D238" i="2"/>
  <c r="F238" i="2"/>
  <c r="A239" i="2"/>
  <c r="D236" i="3"/>
  <c r="E236" i="3"/>
  <c r="C239" i="2" l="1"/>
  <c r="B239" i="2"/>
  <c r="G238" i="2"/>
  <c r="I238" i="2" s="1"/>
  <c r="E239" i="2" s="1"/>
  <c r="H239" i="2"/>
  <c r="D239" i="2"/>
  <c r="A240" i="2"/>
  <c r="F239" i="2"/>
  <c r="E237" i="3"/>
  <c r="D237" i="3"/>
  <c r="H240" i="2" l="1"/>
  <c r="B240" i="2"/>
  <c r="C240" i="2"/>
  <c r="G239" i="2"/>
  <c r="I239" i="2" s="1"/>
  <c r="E240" i="2" s="1"/>
  <c r="D240" i="2"/>
  <c r="F240" i="2"/>
  <c r="A241" i="2"/>
  <c r="D238" i="3"/>
  <c r="E238" i="3"/>
  <c r="C241" i="2" l="1"/>
  <c r="B241" i="2"/>
  <c r="G240" i="2"/>
  <c r="I240" i="2" s="1"/>
  <c r="E241" i="2" s="1"/>
  <c r="H241" i="2"/>
  <c r="D241" i="2"/>
  <c r="A242" i="2"/>
  <c r="F241" i="2"/>
  <c r="E239" i="3"/>
  <c r="D239" i="3"/>
  <c r="G241" i="2" l="1"/>
  <c r="I241" i="2" s="1"/>
  <c r="E242" i="2" s="1"/>
  <c r="H242" i="2"/>
  <c r="B242" i="2"/>
  <c r="C242" i="2"/>
  <c r="D242" i="2"/>
  <c r="F242" i="2"/>
  <c r="A243" i="2"/>
  <c r="D240" i="3"/>
  <c r="E240" i="3"/>
  <c r="G242" i="2" l="1"/>
  <c r="I242" i="2" s="1"/>
  <c r="E243" i="2" s="1"/>
  <c r="C243" i="2"/>
  <c r="B243" i="2"/>
  <c r="H243" i="2"/>
  <c r="D243" i="2"/>
  <c r="F243" i="2"/>
  <c r="A244" i="2"/>
  <c r="E241" i="3"/>
  <c r="D241" i="3"/>
  <c r="H244" i="2" l="1"/>
  <c r="B244" i="2"/>
  <c r="G243" i="2"/>
  <c r="I243" i="2" s="1"/>
  <c r="E244" i="2" s="1"/>
  <c r="C244" i="2"/>
  <c r="D244" i="2"/>
  <c r="A245" i="2"/>
  <c r="F244" i="2"/>
  <c r="D242" i="3"/>
  <c r="E242" i="3"/>
  <c r="C245" i="2" l="1"/>
  <c r="B245" i="2"/>
  <c r="G244" i="2"/>
  <c r="I244" i="2" s="1"/>
  <c r="E245" i="2" s="1"/>
  <c r="H245" i="2"/>
  <c r="D245" i="2"/>
  <c r="A246" i="2"/>
  <c r="F245" i="2"/>
  <c r="E243" i="3"/>
  <c r="D243" i="3"/>
  <c r="H246" i="2" l="1"/>
  <c r="B246" i="2"/>
  <c r="G245" i="2"/>
  <c r="I245" i="2" s="1"/>
  <c r="E246" i="2" s="1"/>
  <c r="C246" i="2"/>
  <c r="D246" i="2"/>
  <c r="A247" i="2"/>
  <c r="F246" i="2"/>
  <c r="D244" i="3"/>
  <c r="E244" i="3"/>
  <c r="H247" i="2" l="1"/>
  <c r="B247" i="2"/>
  <c r="G246" i="2"/>
  <c r="I246" i="2" s="1"/>
  <c r="E247" i="2" s="1"/>
  <c r="C247" i="2"/>
  <c r="D247" i="2"/>
  <c r="F247" i="2"/>
  <c r="A248" i="2"/>
  <c r="E245" i="3"/>
  <c r="D245" i="3"/>
  <c r="H248" i="2" l="1"/>
  <c r="B248" i="2"/>
  <c r="G247" i="2"/>
  <c r="I247" i="2" s="1"/>
  <c r="E248" i="2" s="1"/>
  <c r="C248" i="2"/>
  <c r="D248" i="2"/>
  <c r="A249" i="2"/>
  <c r="F248" i="2"/>
  <c r="D246" i="3"/>
  <c r="E246" i="3"/>
  <c r="C249" i="2" l="1"/>
  <c r="B249" i="2"/>
  <c r="G248" i="2"/>
  <c r="I248" i="2" s="1"/>
  <c r="E249" i="2" s="1"/>
  <c r="H249" i="2"/>
  <c r="D249" i="2"/>
  <c r="F249" i="2"/>
  <c r="A250" i="2"/>
  <c r="E247" i="3"/>
  <c r="D247" i="3"/>
  <c r="H250" i="2" l="1"/>
  <c r="B250" i="2"/>
  <c r="G249" i="2"/>
  <c r="I249" i="2" s="1"/>
  <c r="E250" i="2" s="1"/>
  <c r="C250" i="2"/>
  <c r="D250" i="2"/>
  <c r="F250" i="2"/>
  <c r="A251" i="2"/>
  <c r="D248" i="3"/>
  <c r="E248" i="3"/>
  <c r="C251" i="2" l="1"/>
  <c r="B251" i="2"/>
  <c r="G250" i="2"/>
  <c r="I250" i="2" s="1"/>
  <c r="E251" i="2" s="1"/>
  <c r="H251" i="2"/>
  <c r="D251" i="2"/>
  <c r="F251" i="2"/>
  <c r="A252" i="2"/>
  <c r="C252" i="2" s="1"/>
  <c r="E249" i="3"/>
  <c r="D249" i="3"/>
  <c r="H252" i="2" l="1"/>
  <c r="B252" i="2"/>
  <c r="G251" i="2"/>
  <c r="I251" i="2" s="1"/>
  <c r="E252" i="2" s="1"/>
  <c r="D252" i="2"/>
  <c r="F252" i="2"/>
  <c r="A253" i="2"/>
  <c r="D250" i="3"/>
  <c r="E250" i="3"/>
  <c r="C253" i="2" l="1"/>
  <c r="B253" i="2"/>
  <c r="G252" i="2"/>
  <c r="I252" i="2" s="1"/>
  <c r="E253" i="2" s="1"/>
  <c r="H253" i="2"/>
  <c r="D253" i="2"/>
  <c r="A254" i="2"/>
  <c r="F253" i="2"/>
  <c r="E251" i="3"/>
  <c r="D251" i="3"/>
  <c r="G253" i="2" l="1"/>
  <c r="I253" i="2" s="1"/>
  <c r="E254" i="2" s="1"/>
  <c r="H254" i="2"/>
  <c r="B254" i="2"/>
  <c r="C254" i="2"/>
  <c r="D254" i="2"/>
  <c r="F254" i="2"/>
  <c r="A255" i="2"/>
  <c r="D252" i="3"/>
  <c r="E252" i="3"/>
  <c r="G254" i="2" l="1"/>
  <c r="I254" i="2" s="1"/>
  <c r="E255" i="2" s="1"/>
  <c r="C255" i="2"/>
  <c r="B255" i="2"/>
  <c r="H255" i="2"/>
  <c r="D255" i="2"/>
  <c r="A256" i="2"/>
  <c r="F255" i="2"/>
  <c r="E253" i="3"/>
  <c r="D253" i="3"/>
  <c r="G255" i="2" l="1"/>
  <c r="I255" i="2" s="1"/>
  <c r="E256" i="2" s="1"/>
  <c r="H256" i="2"/>
  <c r="B256" i="2"/>
  <c r="C256" i="2"/>
  <c r="D256" i="2"/>
  <c r="F256" i="2"/>
  <c r="A257" i="2"/>
  <c r="D254" i="3"/>
  <c r="E254" i="3"/>
  <c r="G256" i="2" l="1"/>
  <c r="I256" i="2" s="1"/>
  <c r="E257" i="2" s="1"/>
  <c r="C257" i="2"/>
  <c r="B257" i="2"/>
  <c r="H257" i="2"/>
  <c r="D257" i="2"/>
  <c r="A258" i="2"/>
  <c r="F257" i="2"/>
  <c r="E255" i="3"/>
  <c r="D255" i="3"/>
  <c r="H258" i="2" l="1"/>
  <c r="B258" i="2"/>
  <c r="G257" i="2"/>
  <c r="I257" i="2" s="1"/>
  <c r="E258" i="2" s="1"/>
  <c r="C258" i="2"/>
  <c r="D258" i="2"/>
  <c r="F258" i="2"/>
  <c r="A259" i="2"/>
  <c r="D256" i="3"/>
  <c r="E256" i="3"/>
  <c r="C259" i="2" l="1"/>
  <c r="B259" i="2"/>
  <c r="G258" i="2"/>
  <c r="I258" i="2" s="1"/>
  <c r="E259" i="2" s="1"/>
  <c r="H259" i="2"/>
  <c r="D259" i="2"/>
  <c r="A260" i="2"/>
  <c r="F259" i="2"/>
  <c r="E257" i="3"/>
  <c r="D257" i="3"/>
  <c r="H260" i="2" l="1"/>
  <c r="B260" i="2"/>
  <c r="C260" i="2"/>
  <c r="G259" i="2"/>
  <c r="I259" i="2" s="1"/>
  <c r="E260" i="2" s="1"/>
  <c r="D260" i="2"/>
  <c r="A261" i="2"/>
  <c r="F260" i="2"/>
  <c r="D258" i="3"/>
  <c r="E258" i="3"/>
  <c r="C261" i="2" l="1"/>
  <c r="B261" i="2"/>
  <c r="H261" i="2"/>
  <c r="G260" i="2"/>
  <c r="I260" i="2" s="1"/>
  <c r="E261" i="2" s="1"/>
  <c r="D261" i="2"/>
  <c r="A262" i="2"/>
  <c r="F261" i="2"/>
  <c r="E259" i="3"/>
  <c r="D259" i="3"/>
  <c r="H262" i="2" l="1"/>
  <c r="B262" i="2"/>
  <c r="C262" i="2"/>
  <c r="G261" i="2"/>
  <c r="I261" i="2" s="1"/>
  <c r="E262" i="2" s="1"/>
  <c r="D262" i="2"/>
  <c r="A263" i="2"/>
  <c r="F262" i="2"/>
  <c r="D260" i="3"/>
  <c r="E260" i="3"/>
  <c r="C263" i="2" l="1"/>
  <c r="B263" i="2"/>
  <c r="H263" i="2"/>
  <c r="G262" i="2"/>
  <c r="I262" i="2" s="1"/>
  <c r="E263" i="2" s="1"/>
  <c r="D263" i="2"/>
  <c r="A264" i="2"/>
  <c r="F263" i="2"/>
  <c r="E261" i="3"/>
  <c r="D261" i="3"/>
  <c r="H264" i="2" l="1"/>
  <c r="B264" i="2"/>
  <c r="G263" i="2"/>
  <c r="I263" i="2" s="1"/>
  <c r="E264" i="2" s="1"/>
  <c r="C264" i="2"/>
  <c r="D264" i="2"/>
  <c r="F264" i="2"/>
  <c r="A265" i="2"/>
  <c r="D262" i="3"/>
  <c r="E262" i="3"/>
  <c r="C265" i="2" l="1"/>
  <c r="B265" i="2"/>
  <c r="G264" i="2"/>
  <c r="I264" i="2" s="1"/>
  <c r="E265" i="2" s="1"/>
  <c r="H265" i="2"/>
  <c r="D265" i="2"/>
  <c r="F265" i="2"/>
  <c r="A266" i="2"/>
  <c r="E263" i="3"/>
  <c r="D263" i="3"/>
  <c r="C266" i="2" l="1"/>
  <c r="B266" i="2"/>
  <c r="G265" i="2"/>
  <c r="I265" i="2" s="1"/>
  <c r="E266" i="2" s="1"/>
  <c r="H266" i="2"/>
  <c r="D266" i="2"/>
  <c r="A267" i="2"/>
  <c r="F266" i="2"/>
  <c r="D264" i="3"/>
  <c r="E264" i="3"/>
  <c r="C267" i="2" l="1"/>
  <c r="B267" i="2"/>
  <c r="G266" i="2"/>
  <c r="I266" i="2" s="1"/>
  <c r="E267" i="2" s="1"/>
  <c r="H267" i="2"/>
  <c r="D267" i="2"/>
  <c r="F267" i="2"/>
  <c r="A268" i="2"/>
  <c r="E265" i="3"/>
  <c r="D265" i="3"/>
  <c r="H268" i="2" l="1"/>
  <c r="B268" i="2"/>
  <c r="G267" i="2"/>
  <c r="I267" i="2" s="1"/>
  <c r="E268" i="2" s="1"/>
  <c r="C268" i="2"/>
  <c r="D268" i="2"/>
  <c r="A269" i="2"/>
  <c r="F268" i="2"/>
  <c r="D266" i="3"/>
  <c r="E266" i="3"/>
  <c r="C269" i="2" l="1"/>
  <c r="B269" i="2"/>
  <c r="G268" i="2"/>
  <c r="I268" i="2" s="1"/>
  <c r="E269" i="2" s="1"/>
  <c r="H269" i="2"/>
  <c r="D269" i="2"/>
  <c r="F269" i="2"/>
  <c r="A270" i="2"/>
  <c r="E267" i="3"/>
  <c r="D267" i="3"/>
  <c r="H270" i="2" l="1"/>
  <c r="B270" i="2"/>
  <c r="G269" i="2"/>
  <c r="I269" i="2" s="1"/>
  <c r="E270" i="2" s="1"/>
  <c r="C270" i="2"/>
  <c r="D270" i="2"/>
  <c r="A271" i="2"/>
  <c r="F270" i="2"/>
  <c r="D268" i="3"/>
  <c r="E268" i="3"/>
  <c r="C271" i="2" l="1"/>
  <c r="B271" i="2"/>
  <c r="H271" i="2"/>
  <c r="G270" i="2"/>
  <c r="I270" i="2" s="1"/>
  <c r="E271" i="2" s="1"/>
  <c r="D271" i="2"/>
  <c r="F271" i="2"/>
  <c r="A272" i="2"/>
  <c r="E269" i="3"/>
  <c r="D269" i="3"/>
  <c r="H272" i="2" l="1"/>
  <c r="B272" i="2"/>
  <c r="G271" i="2"/>
  <c r="I271" i="2" s="1"/>
  <c r="E272" i="2" s="1"/>
  <c r="C272" i="2"/>
  <c r="D272" i="2"/>
  <c r="A273" i="2"/>
  <c r="F272" i="2"/>
  <c r="D270" i="3"/>
  <c r="E270" i="3"/>
  <c r="C273" i="2" l="1"/>
  <c r="B273" i="2"/>
  <c r="G272" i="2"/>
  <c r="I272" i="2" s="1"/>
  <c r="E273" i="2" s="1"/>
  <c r="H273" i="2"/>
  <c r="D273" i="2"/>
  <c r="F273" i="2"/>
  <c r="A274" i="2"/>
  <c r="E271" i="3"/>
  <c r="D271" i="3"/>
  <c r="H274" i="2" l="1"/>
  <c r="B274" i="2"/>
  <c r="C274" i="2"/>
  <c r="G273" i="2"/>
  <c r="I273" i="2" s="1"/>
  <c r="E274" i="2" s="1"/>
  <c r="D274" i="2"/>
  <c r="F274" i="2"/>
  <c r="A275" i="2"/>
  <c r="B275" i="2" s="1"/>
  <c r="D272" i="3"/>
  <c r="E272" i="3"/>
  <c r="H275" i="2" l="1"/>
  <c r="C275" i="2"/>
  <c r="G274" i="2"/>
  <c r="I274" i="2" s="1"/>
  <c r="E275" i="2" s="1"/>
  <c r="D275" i="2"/>
  <c r="A276" i="2"/>
  <c r="F275" i="2"/>
  <c r="E273" i="3"/>
  <c r="D273" i="3"/>
  <c r="H276" i="2" l="1"/>
  <c r="B276" i="2"/>
  <c r="C276" i="2"/>
  <c r="G275" i="2"/>
  <c r="I275" i="2" s="1"/>
  <c r="E276" i="2" s="1"/>
  <c r="D276" i="2"/>
  <c r="F276" i="2"/>
  <c r="A277" i="2"/>
  <c r="D274" i="3"/>
  <c r="E274" i="3"/>
  <c r="C277" i="2" l="1"/>
  <c r="B277" i="2"/>
  <c r="G276" i="2"/>
  <c r="I276" i="2" s="1"/>
  <c r="E277" i="2" s="1"/>
  <c r="H277" i="2"/>
  <c r="D277" i="2"/>
  <c r="F277" i="2"/>
  <c r="A278" i="2"/>
  <c r="E275" i="3"/>
  <c r="D275" i="3"/>
  <c r="C278" i="2" l="1"/>
  <c r="B278" i="2"/>
  <c r="G277" i="2"/>
  <c r="I277" i="2" s="1"/>
  <c r="E278" i="2" s="1"/>
  <c r="H278" i="2"/>
  <c r="D278" i="2"/>
  <c r="F278" i="2"/>
  <c r="A279" i="2"/>
  <c r="D276" i="3"/>
  <c r="E276" i="3"/>
  <c r="G278" i="2" l="1"/>
  <c r="I278" i="2" s="1"/>
  <c r="E279" i="2" s="1"/>
  <c r="C279" i="2"/>
  <c r="B279" i="2"/>
  <c r="H279" i="2"/>
  <c r="D279" i="2"/>
  <c r="F279" i="2"/>
  <c r="A280" i="2"/>
  <c r="E277" i="3"/>
  <c r="D277" i="3"/>
  <c r="G279" i="2" l="1"/>
  <c r="I279" i="2" s="1"/>
  <c r="E280" i="2" s="1"/>
  <c r="H280" i="2"/>
  <c r="B280" i="2"/>
  <c r="C280" i="2"/>
  <c r="D280" i="2"/>
  <c r="F280" i="2"/>
  <c r="A281" i="2"/>
  <c r="D278" i="3"/>
  <c r="E278" i="3"/>
  <c r="C281" i="2" l="1"/>
  <c r="B281" i="2"/>
  <c r="G280" i="2"/>
  <c r="I280" i="2" s="1"/>
  <c r="E281" i="2" s="1"/>
  <c r="H281" i="2"/>
  <c r="D281" i="2"/>
  <c r="F281" i="2"/>
  <c r="A282" i="2"/>
  <c r="E279" i="3"/>
  <c r="D279" i="3"/>
  <c r="C282" i="2" l="1"/>
  <c r="B282" i="2"/>
  <c r="G281" i="2"/>
  <c r="I281" i="2" s="1"/>
  <c r="E282" i="2" s="1"/>
  <c r="H282" i="2"/>
  <c r="D282" i="2"/>
  <c r="A283" i="2"/>
  <c r="F282" i="2"/>
  <c r="D280" i="3"/>
  <c r="E280" i="3"/>
  <c r="C283" i="2" l="1"/>
  <c r="B283" i="2"/>
  <c r="G282" i="2"/>
  <c r="I282" i="2" s="1"/>
  <c r="E283" i="2" s="1"/>
  <c r="H283" i="2"/>
  <c r="D283" i="2"/>
  <c r="A284" i="2"/>
  <c r="F283" i="2"/>
  <c r="E281" i="3"/>
  <c r="D281" i="3"/>
  <c r="H284" i="2" l="1"/>
  <c r="B284" i="2"/>
  <c r="C284" i="2"/>
  <c r="G283" i="2"/>
  <c r="I283" i="2" s="1"/>
  <c r="E284" i="2" s="1"/>
  <c r="D284" i="2"/>
  <c r="F284" i="2"/>
  <c r="A285" i="2"/>
  <c r="D282" i="3"/>
  <c r="E282" i="3"/>
  <c r="C285" i="2" l="1"/>
  <c r="B285" i="2"/>
  <c r="G284" i="2"/>
  <c r="I284" i="2" s="1"/>
  <c r="E285" i="2" s="1"/>
  <c r="H285" i="2"/>
  <c r="D285" i="2"/>
  <c r="A286" i="2"/>
  <c r="F285" i="2"/>
  <c r="E283" i="3"/>
  <c r="D283" i="3"/>
  <c r="H286" i="2" l="1"/>
  <c r="B286" i="2"/>
  <c r="G285" i="2"/>
  <c r="I285" i="2" s="1"/>
  <c r="E286" i="2" s="1"/>
  <c r="C286" i="2"/>
  <c r="D286" i="2"/>
  <c r="A287" i="2"/>
  <c r="F286" i="2"/>
  <c r="D284" i="3"/>
  <c r="E284" i="3"/>
  <c r="C287" i="2" l="1"/>
  <c r="B287" i="2"/>
  <c r="G286" i="2"/>
  <c r="I286" i="2" s="1"/>
  <c r="E287" i="2" s="1"/>
  <c r="H287" i="2"/>
  <c r="D287" i="2"/>
  <c r="A288" i="2"/>
  <c r="F287" i="2"/>
  <c r="E285" i="3"/>
  <c r="D285" i="3"/>
  <c r="H288" i="2" l="1"/>
  <c r="B288" i="2"/>
  <c r="C288" i="2"/>
  <c r="G287" i="2"/>
  <c r="I287" i="2" s="1"/>
  <c r="E288" i="2" s="1"/>
  <c r="D288" i="2"/>
  <c r="A289" i="2"/>
  <c r="F288" i="2"/>
  <c r="D286" i="3"/>
  <c r="E286" i="3"/>
  <c r="G288" i="2" l="1"/>
  <c r="I288" i="2" s="1"/>
  <c r="E289" i="2" s="1"/>
  <c r="C289" i="2"/>
  <c r="B289" i="2"/>
  <c r="H289" i="2"/>
  <c r="D289" i="2"/>
  <c r="F289" i="2"/>
  <c r="A290" i="2"/>
  <c r="E287" i="3"/>
  <c r="D287" i="3"/>
  <c r="G289" i="2" l="1"/>
  <c r="I289" i="2" s="1"/>
  <c r="E290" i="2" s="1"/>
  <c r="H290" i="2"/>
  <c r="B290" i="2"/>
  <c r="C290" i="2"/>
  <c r="D290" i="2"/>
  <c r="F290" i="2"/>
  <c r="A291" i="2"/>
  <c r="D288" i="3"/>
  <c r="E288" i="3"/>
  <c r="G290" i="2" l="1"/>
  <c r="I290" i="2" s="1"/>
  <c r="E291" i="2" s="1"/>
  <c r="C291" i="2"/>
  <c r="B291" i="2"/>
  <c r="H291" i="2"/>
  <c r="D291" i="2"/>
  <c r="F291" i="2"/>
  <c r="A292" i="2"/>
  <c r="E289" i="3"/>
  <c r="D289" i="3"/>
  <c r="H292" i="2" l="1"/>
  <c r="B292" i="2"/>
  <c r="G291" i="2"/>
  <c r="I291" i="2" s="1"/>
  <c r="E292" i="2" s="1"/>
  <c r="C292" i="2"/>
  <c r="D292" i="2"/>
  <c r="F292" i="2"/>
  <c r="A293" i="2"/>
  <c r="D290" i="3"/>
  <c r="E290" i="3"/>
  <c r="C293" i="2" l="1"/>
  <c r="B293" i="2"/>
  <c r="G292" i="2"/>
  <c r="I292" i="2" s="1"/>
  <c r="E293" i="2" s="1"/>
  <c r="H293" i="2"/>
  <c r="D293" i="2"/>
  <c r="A294" i="2"/>
  <c r="F293" i="2"/>
  <c r="E291" i="3"/>
  <c r="D291" i="3"/>
  <c r="H294" i="2" l="1"/>
  <c r="B294" i="2"/>
  <c r="G293" i="2"/>
  <c r="I293" i="2" s="1"/>
  <c r="E294" i="2" s="1"/>
  <c r="C294" i="2"/>
  <c r="D294" i="2"/>
  <c r="F294" i="2"/>
  <c r="A295" i="2"/>
  <c r="D292" i="3"/>
  <c r="E292" i="3"/>
  <c r="C295" i="2" l="1"/>
  <c r="B295" i="2"/>
  <c r="G294" i="2"/>
  <c r="I294" i="2" s="1"/>
  <c r="E295" i="2" s="1"/>
  <c r="H295" i="2"/>
  <c r="D295" i="2"/>
  <c r="A296" i="2"/>
  <c r="F295" i="2"/>
  <c r="E293" i="3"/>
  <c r="D293" i="3"/>
  <c r="H296" i="2" l="1"/>
  <c r="B296" i="2"/>
  <c r="G295" i="2"/>
  <c r="I295" i="2" s="1"/>
  <c r="E296" i="2" s="1"/>
  <c r="C296" i="2"/>
  <c r="D296" i="2"/>
  <c r="F296" i="2"/>
  <c r="A297" i="2"/>
  <c r="D294" i="3"/>
  <c r="E294" i="3"/>
  <c r="C297" i="2" l="1"/>
  <c r="B297" i="2"/>
  <c r="G296" i="2"/>
  <c r="I296" i="2" s="1"/>
  <c r="E297" i="2" s="1"/>
  <c r="H297" i="2"/>
  <c r="D297" i="2"/>
  <c r="A298" i="2"/>
  <c r="F297" i="2"/>
  <c r="E295" i="3"/>
  <c r="D295" i="3"/>
  <c r="H298" i="2" l="1"/>
  <c r="B298" i="2"/>
  <c r="C298" i="2"/>
  <c r="G297" i="2"/>
  <c r="I297" i="2" s="1"/>
  <c r="E298" i="2" s="1"/>
  <c r="D298" i="2"/>
  <c r="A299" i="2"/>
  <c r="F298" i="2"/>
  <c r="D296" i="3"/>
  <c r="E296" i="3"/>
  <c r="G298" i="2" l="1"/>
  <c r="I298" i="2" s="1"/>
  <c r="E299" i="2" s="1"/>
  <c r="C299" i="2"/>
  <c r="B299" i="2"/>
  <c r="H299" i="2"/>
  <c r="D299" i="2"/>
  <c r="A300" i="2"/>
  <c r="F299" i="2"/>
  <c r="E297" i="3"/>
  <c r="D297" i="3"/>
  <c r="G299" i="2" l="1"/>
  <c r="I299" i="2" s="1"/>
  <c r="E300" i="2" s="1"/>
  <c r="H300" i="2"/>
  <c r="B300" i="2"/>
  <c r="C300" i="2"/>
  <c r="D300" i="2"/>
  <c r="F300" i="2"/>
  <c r="A301" i="2"/>
  <c r="D298" i="3"/>
  <c r="E298" i="3"/>
  <c r="C301" i="2" l="1"/>
  <c r="B301" i="2"/>
  <c r="G300" i="2"/>
  <c r="I300" i="2" s="1"/>
  <c r="E301" i="2" s="1"/>
  <c r="H301" i="2"/>
  <c r="D301" i="2"/>
  <c r="A302" i="2"/>
  <c r="F301" i="2"/>
  <c r="E299" i="3"/>
  <c r="D299" i="3"/>
  <c r="H302" i="2" l="1"/>
  <c r="B302" i="2"/>
  <c r="G301" i="2"/>
  <c r="I301" i="2" s="1"/>
  <c r="E302" i="2" s="1"/>
  <c r="C302" i="2"/>
  <c r="D302" i="2"/>
  <c r="F302" i="2"/>
  <c r="A303" i="2"/>
  <c r="D300" i="3"/>
  <c r="E300" i="3"/>
  <c r="G302" i="2" l="1"/>
  <c r="I302" i="2" s="1"/>
  <c r="E303" i="2" s="1"/>
  <c r="C303" i="2"/>
  <c r="B303" i="2"/>
  <c r="H303" i="2"/>
  <c r="D303" i="2"/>
  <c r="A304" i="2"/>
  <c r="F303" i="2"/>
  <c r="E301" i="3"/>
  <c r="D301" i="3"/>
  <c r="G303" i="2" l="1"/>
  <c r="I303" i="2" s="1"/>
  <c r="E304" i="2" s="1"/>
  <c r="H304" i="2"/>
  <c r="B304" i="2"/>
  <c r="C304" i="2"/>
  <c r="D304" i="2"/>
  <c r="A305" i="2"/>
  <c r="F304" i="2"/>
  <c r="D302" i="3"/>
  <c r="E302" i="3"/>
  <c r="G304" i="2" l="1"/>
  <c r="I304" i="2" s="1"/>
  <c r="E305" i="2" s="1"/>
  <c r="C305" i="2"/>
  <c r="B305" i="2"/>
  <c r="H305" i="2"/>
  <c r="D305" i="2"/>
  <c r="A306" i="2"/>
  <c r="F305" i="2"/>
  <c r="E303" i="3"/>
  <c r="D303" i="3"/>
  <c r="H306" i="2" l="1"/>
  <c r="B306" i="2"/>
  <c r="G305" i="2"/>
  <c r="I305" i="2" s="1"/>
  <c r="E306" i="2" s="1"/>
  <c r="C306" i="2"/>
  <c r="D306" i="2"/>
  <c r="A307" i="2"/>
  <c r="H307" i="2" s="1"/>
  <c r="F306" i="2"/>
  <c r="D304" i="3"/>
  <c r="E304" i="3"/>
  <c r="G306" i="2" l="1"/>
  <c r="I306" i="2" s="1"/>
  <c r="E307" i="2" s="1"/>
  <c r="C307" i="2"/>
  <c r="B307" i="2"/>
  <c r="D307" i="2"/>
  <c r="A308" i="2"/>
  <c r="C308" i="2" s="1"/>
  <c r="F307" i="2"/>
  <c r="E305" i="3"/>
  <c r="D305" i="3"/>
  <c r="G307" i="2" l="1"/>
  <c r="I307" i="2" s="1"/>
  <c r="E308" i="2" s="1"/>
  <c r="H308" i="2"/>
  <c r="B308" i="2"/>
  <c r="D308" i="2"/>
  <c r="A309" i="2"/>
  <c r="B309" i="2" s="1"/>
  <c r="F308" i="2"/>
  <c r="D306" i="3"/>
  <c r="E306" i="3"/>
  <c r="G308" i="2" l="1"/>
  <c r="I308" i="2" s="1"/>
  <c r="E309" i="2" s="1"/>
  <c r="H309" i="2"/>
  <c r="C309" i="2"/>
  <c r="D309" i="2"/>
  <c r="F309" i="2"/>
  <c r="A310" i="2"/>
  <c r="E307" i="3"/>
  <c r="D307" i="3"/>
  <c r="G309" i="2" l="1"/>
  <c r="I309" i="2" s="1"/>
  <c r="E310" i="2" s="1"/>
  <c r="H310" i="2"/>
  <c r="B310" i="2"/>
  <c r="C310" i="2"/>
  <c r="D310" i="2"/>
  <c r="A311" i="2"/>
  <c r="B311" i="2" s="1"/>
  <c r="F310" i="2"/>
  <c r="D308" i="3"/>
  <c r="E308" i="3"/>
  <c r="H311" i="2" l="1"/>
  <c r="C311" i="2"/>
  <c r="G310" i="2"/>
  <c r="I310" i="2" s="1"/>
  <c r="E311" i="2" s="1"/>
  <c r="D311" i="2"/>
  <c r="A312" i="2"/>
  <c r="F311" i="2"/>
  <c r="E309" i="3"/>
  <c r="D309" i="3"/>
  <c r="G311" i="2" l="1"/>
  <c r="I311" i="2" s="1"/>
  <c r="E312" i="2" s="1"/>
  <c r="H312" i="2"/>
  <c r="B312" i="2"/>
  <c r="C312" i="2"/>
  <c r="D312" i="2"/>
  <c r="A313" i="2"/>
  <c r="F312" i="2"/>
  <c r="D310" i="3"/>
  <c r="E310" i="3"/>
  <c r="G312" i="2" l="1"/>
  <c r="I312" i="2" s="1"/>
  <c r="E313" i="2" s="1"/>
  <c r="H313" i="2"/>
  <c r="B313" i="2"/>
  <c r="C313" i="2"/>
  <c r="D313" i="2"/>
  <c r="F313" i="2"/>
  <c r="A314" i="2"/>
  <c r="E311" i="3"/>
  <c r="D311" i="3"/>
  <c r="H314" i="2" l="1"/>
  <c r="B314" i="2"/>
  <c r="G313" i="2"/>
  <c r="I313" i="2" s="1"/>
  <c r="E314" i="2" s="1"/>
  <c r="C314" i="2"/>
  <c r="D314" i="2"/>
  <c r="F314" i="2"/>
  <c r="A315" i="2"/>
  <c r="D312" i="3"/>
  <c r="E312" i="3"/>
  <c r="C315" i="2" l="1"/>
  <c r="B315" i="2"/>
  <c r="H315" i="2"/>
  <c r="G314" i="2"/>
  <c r="I314" i="2" s="1"/>
  <c r="E315" i="2" s="1"/>
  <c r="D315" i="2"/>
  <c r="A316" i="2"/>
  <c r="F315" i="2"/>
  <c r="E313" i="3"/>
  <c r="D313" i="3"/>
  <c r="H316" i="2" l="1"/>
  <c r="B316" i="2"/>
  <c r="G315" i="2"/>
  <c r="I315" i="2" s="1"/>
  <c r="E316" i="2" s="1"/>
  <c r="C316" i="2"/>
  <c r="D316" i="2"/>
  <c r="F316" i="2"/>
  <c r="A317" i="2"/>
  <c r="D314" i="3"/>
  <c r="E314" i="3"/>
  <c r="G316" i="2" l="1"/>
  <c r="I316" i="2" s="1"/>
  <c r="E317" i="2" s="1"/>
  <c r="C317" i="2"/>
  <c r="B317" i="2"/>
  <c r="H317" i="2"/>
  <c r="D317" i="2"/>
  <c r="A318" i="2"/>
  <c r="F317" i="2"/>
  <c r="E315" i="3"/>
  <c r="D315" i="3"/>
  <c r="G317" i="2" l="1"/>
  <c r="I317" i="2" s="1"/>
  <c r="E318" i="2" s="1"/>
  <c r="H318" i="2"/>
  <c r="B318" i="2"/>
  <c r="C318" i="2"/>
  <c r="D318" i="2"/>
  <c r="A319" i="2"/>
  <c r="F318" i="2"/>
  <c r="D316" i="3"/>
  <c r="E316" i="3"/>
  <c r="G318" i="2" l="1"/>
  <c r="I318" i="2" s="1"/>
  <c r="E319" i="2" s="1"/>
  <c r="C319" i="2"/>
  <c r="B319" i="2"/>
  <c r="H319" i="2"/>
  <c r="D319" i="2"/>
  <c r="F319" i="2"/>
  <c r="A320" i="2"/>
  <c r="E317" i="3"/>
  <c r="D317" i="3"/>
  <c r="G319" i="2" l="1"/>
  <c r="I319" i="2" s="1"/>
  <c r="E320" i="2" s="1"/>
  <c r="H320" i="2"/>
  <c r="B320" i="2"/>
  <c r="C320" i="2"/>
  <c r="D320" i="2"/>
  <c r="A321" i="2"/>
  <c r="F320" i="2"/>
  <c r="D318" i="3"/>
  <c r="E318" i="3"/>
  <c r="G320" i="2" l="1"/>
  <c r="I320" i="2" s="1"/>
  <c r="E321" i="2" s="1"/>
  <c r="C321" i="2"/>
  <c r="B321" i="2"/>
  <c r="H321" i="2"/>
  <c r="D321" i="2"/>
  <c r="A322" i="2"/>
  <c r="C322" i="2" s="1"/>
  <c r="F321" i="2"/>
  <c r="E319" i="3"/>
  <c r="E320" i="3" s="1"/>
  <c r="E321" i="3" s="1"/>
  <c r="E322" i="3" s="1"/>
  <c r="E323" i="3" s="1"/>
  <c r="E324" i="3" s="1"/>
  <c r="E325" i="3" s="1"/>
  <c r="E326" i="3" s="1"/>
  <c r="E327" i="3" s="1"/>
  <c r="E328" i="3" s="1"/>
  <c r="E329" i="3" s="1"/>
  <c r="E330" i="3" s="1"/>
  <c r="E331" i="3" s="1"/>
  <c r="E332" i="3" s="1"/>
  <c r="E333" i="3" s="1"/>
  <c r="E334" i="3" s="1"/>
  <c r="E335" i="3" s="1"/>
  <c r="E336" i="3" s="1"/>
  <c r="E337" i="3" s="1"/>
  <c r="E338" i="3" s="1"/>
  <c r="E339" i="3" s="1"/>
  <c r="E340" i="3" s="1"/>
  <c r="E341" i="3" s="1"/>
  <c r="E342" i="3" s="1"/>
  <c r="E343" i="3" s="1"/>
  <c r="E344" i="3" s="1"/>
  <c r="E345" i="3" s="1"/>
  <c r="E346" i="3" s="1"/>
  <c r="E347" i="3" s="1"/>
  <c r="E348" i="3" s="1"/>
  <c r="E349" i="3" s="1"/>
  <c r="E350" i="3" s="1"/>
  <c r="E351" i="3" s="1"/>
  <c r="E352" i="3" s="1"/>
  <c r="E353" i="3" s="1"/>
  <c r="E354" i="3" s="1"/>
  <c r="E355" i="3" s="1"/>
  <c r="E356" i="3" s="1"/>
  <c r="E357" i="3" s="1"/>
  <c r="E358" i="3" s="1"/>
  <c r="E359" i="3" s="1"/>
  <c r="E360" i="3" s="1"/>
  <c r="E361" i="3" s="1"/>
  <c r="E362" i="3" s="1"/>
  <c r="E363" i="3" s="1"/>
  <c r="E364" i="3" s="1"/>
  <c r="E365" i="3" s="1"/>
  <c r="E366" i="3" s="1"/>
  <c r="E367" i="3" s="1"/>
  <c r="E368" i="3" s="1"/>
  <c r="E369" i="3" s="1"/>
  <c r="E370" i="3" s="1"/>
  <c r="E371" i="3" s="1"/>
  <c r="E372" i="3" s="1"/>
  <c r="E373" i="3" s="1"/>
  <c r="E374" i="3" s="1"/>
  <c r="E375" i="3" s="1"/>
  <c r="E376" i="3" s="1"/>
  <c r="E377" i="3" s="1"/>
  <c r="E378" i="3" s="1"/>
  <c r="E379" i="3" s="1"/>
  <c r="E380" i="3" s="1"/>
  <c r="E381" i="3" s="1"/>
  <c r="E382" i="3" s="1"/>
  <c r="E383" i="3" s="1"/>
  <c r="E384" i="3" s="1"/>
  <c r="E385" i="3" s="1"/>
  <c r="E386" i="3" s="1"/>
  <c r="E387" i="3" s="1"/>
  <c r="E388" i="3" s="1"/>
  <c r="E389" i="3" s="1"/>
  <c r="E390" i="3" s="1"/>
  <c r="E391" i="3" s="1"/>
  <c r="E392" i="3" s="1"/>
  <c r="E393" i="3" s="1"/>
  <c r="E394" i="3" s="1"/>
  <c r="E395" i="3" s="1"/>
  <c r="E396" i="3" s="1"/>
  <c r="E397" i="3" s="1"/>
  <c r="E398" i="3" s="1"/>
  <c r="E399" i="3" s="1"/>
  <c r="E400" i="3" s="1"/>
  <c r="E401" i="3" s="1"/>
  <c r="E402" i="3" s="1"/>
  <c r="E403" i="3" s="1"/>
  <c r="E404" i="3" s="1"/>
  <c r="E405" i="3" s="1"/>
  <c r="E406" i="3" s="1"/>
  <c r="E407" i="3" s="1"/>
  <c r="E408" i="3" s="1"/>
  <c r="E409" i="3" s="1"/>
  <c r="E410" i="3" s="1"/>
  <c r="E411" i="3" s="1"/>
  <c r="E412" i="3" s="1"/>
  <c r="E413" i="3" s="1"/>
  <c r="E414" i="3" s="1"/>
  <c r="E415" i="3" s="1"/>
  <c r="E416" i="3" s="1"/>
  <c r="E417" i="3" s="1"/>
  <c r="E418" i="3" s="1"/>
  <c r="E419" i="3" s="1"/>
  <c r="E420" i="3" s="1"/>
  <c r="E421" i="3" s="1"/>
  <c r="E422" i="3" s="1"/>
  <c r="E423" i="3" s="1"/>
  <c r="E424" i="3" s="1"/>
  <c r="E425" i="3" s="1"/>
  <c r="E426" i="3" s="1"/>
  <c r="E427" i="3" s="1"/>
  <c r="E428" i="3" s="1"/>
  <c r="E429" i="3" s="1"/>
  <c r="E430" i="3" s="1"/>
  <c r="E431" i="3" s="1"/>
  <c r="E432" i="3" s="1"/>
  <c r="E433" i="3" s="1"/>
  <c r="E434" i="3" s="1"/>
  <c r="E435" i="3" s="1"/>
  <c r="E436" i="3" s="1"/>
  <c r="E437" i="3" s="1"/>
  <c r="E438" i="3" s="1"/>
  <c r="E439" i="3" s="1"/>
  <c r="E440" i="3" s="1"/>
  <c r="E441" i="3" s="1"/>
  <c r="E442" i="3" s="1"/>
  <c r="E443" i="3" s="1"/>
  <c r="E444" i="3" s="1"/>
  <c r="E445" i="3" s="1"/>
  <c r="E446" i="3" s="1"/>
  <c r="E447" i="3" s="1"/>
  <c r="E448" i="3" s="1"/>
  <c r="E449" i="3" s="1"/>
  <c r="E450" i="3" s="1"/>
  <c r="E451" i="3" s="1"/>
  <c r="E452" i="3" s="1"/>
  <c r="E453" i="3" s="1"/>
  <c r="E454" i="3" s="1"/>
  <c r="E455" i="3" s="1"/>
  <c r="E456" i="3" s="1"/>
  <c r="E457" i="3" s="1"/>
  <c r="E458" i="3" s="1"/>
  <c r="E459" i="3" s="1"/>
  <c r="E460" i="3" s="1"/>
  <c r="E461" i="3" s="1"/>
  <c r="E462" i="3" s="1"/>
  <c r="E463" i="3" s="1"/>
  <c r="E464" i="3" s="1"/>
  <c r="E465" i="3" s="1"/>
  <c r="E466" i="3" s="1"/>
  <c r="E467" i="3" s="1"/>
  <c r="E468" i="3" s="1"/>
  <c r="E469" i="3" s="1"/>
  <c r="E470" i="3" s="1"/>
  <c r="E471" i="3" s="1"/>
  <c r="E472" i="3" s="1"/>
  <c r="E473" i="3" s="1"/>
  <c r="E474" i="3" s="1"/>
  <c r="E475" i="3" s="1"/>
  <c r="E476" i="3" s="1"/>
  <c r="E477" i="3" s="1"/>
  <c r="E478" i="3" s="1"/>
  <c r="E479" i="3" s="1"/>
  <c r="E480" i="3" s="1"/>
  <c r="E481" i="3" s="1"/>
  <c r="E482" i="3" s="1"/>
  <c r="E483" i="3" s="1"/>
  <c r="E484" i="3" s="1"/>
  <c r="E485" i="3" s="1"/>
  <c r="E486" i="3" s="1"/>
  <c r="E487" i="3" s="1"/>
  <c r="E488" i="3" s="1"/>
  <c r="E489" i="3" s="1"/>
  <c r="E490" i="3" s="1"/>
  <c r="E491" i="3" s="1"/>
  <c r="E492" i="3" s="1"/>
  <c r="E493" i="3" s="1"/>
  <c r="E494" i="3" s="1"/>
  <c r="E495" i="3" s="1"/>
  <c r="E496" i="3" s="1"/>
  <c r="E497" i="3" s="1"/>
  <c r="E498" i="3" s="1"/>
  <c r="E499" i="3" s="1"/>
  <c r="E500" i="3" s="1"/>
  <c r="E501" i="3" s="1"/>
  <c r="E502" i="3" s="1"/>
  <c r="E503" i="3" s="1"/>
  <c r="E504" i="3" s="1"/>
  <c r="E505" i="3" s="1"/>
  <c r="E506" i="3" s="1"/>
  <c r="E507" i="3" s="1"/>
  <c r="E508" i="3" s="1"/>
  <c r="E509" i="3" s="1"/>
  <c r="E510" i="3" s="1"/>
  <c r="E511" i="3" s="1"/>
  <c r="E512" i="3" s="1"/>
  <c r="E513" i="3" s="1"/>
  <c r="E514" i="3" s="1"/>
  <c r="E515" i="3" s="1"/>
  <c r="E516" i="3" s="1"/>
  <c r="E517" i="3" s="1"/>
  <c r="E518" i="3" s="1"/>
  <c r="E519" i="3" s="1"/>
  <c r="E520" i="3" s="1"/>
  <c r="E521" i="3" s="1"/>
  <c r="E522" i="3" s="1"/>
  <c r="E523" i="3" s="1"/>
  <c r="E524" i="3" s="1"/>
  <c r="E525" i="3" s="1"/>
  <c r="E526" i="3" s="1"/>
  <c r="E527" i="3" s="1"/>
  <c r="E528" i="3" s="1"/>
  <c r="E529" i="3" s="1"/>
  <c r="E530" i="3" s="1"/>
  <c r="E531" i="3" s="1"/>
  <c r="E532" i="3" s="1"/>
  <c r="E533" i="3" s="1"/>
  <c r="E534" i="3" s="1"/>
  <c r="E535" i="3" s="1"/>
  <c r="E536" i="3" s="1"/>
  <c r="E537" i="3" s="1"/>
  <c r="E538" i="3" s="1"/>
  <c r="E539" i="3" s="1"/>
  <c r="E540" i="3" s="1"/>
  <c r="E541" i="3" s="1"/>
  <c r="E542" i="3" s="1"/>
  <c r="E543" i="3" s="1"/>
  <c r="E544" i="3" s="1"/>
  <c r="E545" i="3" s="1"/>
  <c r="E546" i="3" s="1"/>
  <c r="E547" i="3" s="1"/>
  <c r="E548" i="3" s="1"/>
  <c r="E549" i="3" s="1"/>
  <c r="E550" i="3" s="1"/>
  <c r="E551" i="3" s="1"/>
  <c r="E552" i="3" s="1"/>
  <c r="E553" i="3" s="1"/>
  <c r="E554" i="3" s="1"/>
  <c r="E555" i="3" s="1"/>
  <c r="E556" i="3" s="1"/>
  <c r="E557" i="3" s="1"/>
  <c r="E558" i="3" s="1"/>
  <c r="E559" i="3" s="1"/>
  <c r="E560" i="3" s="1"/>
  <c r="E561" i="3" s="1"/>
  <c r="E562" i="3" s="1"/>
  <c r="E563" i="3" s="1"/>
  <c r="E564" i="3" s="1"/>
  <c r="E565" i="3" s="1"/>
  <c r="E566" i="3" s="1"/>
  <c r="E567" i="3" s="1"/>
  <c r="E568" i="3" s="1"/>
  <c r="E569" i="3" s="1"/>
  <c r="E570" i="3" s="1"/>
  <c r="E571" i="3" s="1"/>
  <c r="E572" i="3" s="1"/>
  <c r="E573" i="3" s="1"/>
  <c r="E574" i="3" s="1"/>
  <c r="E575" i="3" s="1"/>
  <c r="E576" i="3" s="1"/>
  <c r="E577" i="3" s="1"/>
  <c r="E578" i="3" s="1"/>
  <c r="E579" i="3" s="1"/>
  <c r="E580" i="3" s="1"/>
  <c r="E581" i="3" s="1"/>
  <c r="E582" i="3" s="1"/>
  <c r="E583" i="3" s="1"/>
  <c r="E584" i="3" s="1"/>
  <c r="E585" i="3" s="1"/>
  <c r="E586" i="3" s="1"/>
  <c r="E587" i="3" s="1"/>
  <c r="E588" i="3" s="1"/>
  <c r="E589" i="3" s="1"/>
  <c r="E590" i="3" s="1"/>
  <c r="E591" i="3" s="1"/>
  <c r="E592" i="3" s="1"/>
  <c r="E593" i="3" s="1"/>
  <c r="E594" i="3" s="1"/>
  <c r="E595" i="3" s="1"/>
  <c r="E596" i="3" s="1"/>
  <c r="E597" i="3" s="1"/>
  <c r="E598" i="3" s="1"/>
  <c r="E599" i="3" s="1"/>
  <c r="E600" i="3" s="1"/>
  <c r="E601" i="3" s="1"/>
  <c r="E602" i="3" s="1"/>
  <c r="E603" i="3" s="1"/>
  <c r="E604" i="3" s="1"/>
  <c r="E605" i="3" s="1"/>
  <c r="E606" i="3" s="1"/>
  <c r="D319" i="3"/>
  <c r="D320" i="3" s="1"/>
  <c r="D321" i="3" s="1"/>
  <c r="D322" i="3" s="1"/>
  <c r="D323" i="3" s="1"/>
  <c r="D324" i="3" s="1"/>
  <c r="D325" i="3" s="1"/>
  <c r="D326" i="3" s="1"/>
  <c r="D327" i="3" s="1"/>
  <c r="D328" i="3" s="1"/>
  <c r="D329" i="3" s="1"/>
  <c r="D330" i="3" s="1"/>
  <c r="D331" i="3" s="1"/>
  <c r="D332" i="3" s="1"/>
  <c r="D333" i="3" s="1"/>
  <c r="D334" i="3" s="1"/>
  <c r="D335" i="3" s="1"/>
  <c r="D336" i="3" s="1"/>
  <c r="D337" i="3" s="1"/>
  <c r="D338" i="3" s="1"/>
  <c r="D339" i="3" s="1"/>
  <c r="D340" i="3" s="1"/>
  <c r="D341" i="3" s="1"/>
  <c r="D342" i="3" s="1"/>
  <c r="D343" i="3" s="1"/>
  <c r="D344" i="3" s="1"/>
  <c r="D345" i="3" s="1"/>
  <c r="D346" i="3" s="1"/>
  <c r="D347" i="3" s="1"/>
  <c r="D348" i="3" s="1"/>
  <c r="D349" i="3" s="1"/>
  <c r="D350" i="3" s="1"/>
  <c r="D351" i="3" s="1"/>
  <c r="D352" i="3" s="1"/>
  <c r="D353" i="3" s="1"/>
  <c r="D354" i="3" s="1"/>
  <c r="D355" i="3" s="1"/>
  <c r="D356" i="3" s="1"/>
  <c r="D357" i="3" s="1"/>
  <c r="D358" i="3" s="1"/>
  <c r="D359" i="3" s="1"/>
  <c r="D360" i="3" s="1"/>
  <c r="D361" i="3" s="1"/>
  <c r="D362" i="3" s="1"/>
  <c r="D363" i="3" s="1"/>
  <c r="D364" i="3" s="1"/>
  <c r="D365" i="3" s="1"/>
  <c r="D366" i="3" s="1"/>
  <c r="D367" i="3" s="1"/>
  <c r="D368" i="3" s="1"/>
  <c r="D369" i="3" s="1"/>
  <c r="D370" i="3" s="1"/>
  <c r="D371" i="3" s="1"/>
  <c r="D372" i="3" s="1"/>
  <c r="D373" i="3" s="1"/>
  <c r="D374" i="3" s="1"/>
  <c r="D375" i="3" s="1"/>
  <c r="D376" i="3" s="1"/>
  <c r="D377" i="3" s="1"/>
  <c r="D378" i="3" s="1"/>
  <c r="D379" i="3" s="1"/>
  <c r="D380" i="3" s="1"/>
  <c r="D381" i="3" s="1"/>
  <c r="D382" i="3" s="1"/>
  <c r="D383" i="3" s="1"/>
  <c r="D384" i="3" s="1"/>
  <c r="D385" i="3" s="1"/>
  <c r="D386" i="3" s="1"/>
  <c r="D387" i="3" s="1"/>
  <c r="D388" i="3" s="1"/>
  <c r="D389" i="3" s="1"/>
  <c r="D390" i="3" s="1"/>
  <c r="D391" i="3" s="1"/>
  <c r="D392" i="3" s="1"/>
  <c r="D393" i="3" s="1"/>
  <c r="D394" i="3" s="1"/>
  <c r="D395" i="3" s="1"/>
  <c r="D396" i="3" s="1"/>
  <c r="D397" i="3" s="1"/>
  <c r="D398" i="3" s="1"/>
  <c r="D399" i="3" s="1"/>
  <c r="D400" i="3" s="1"/>
  <c r="D401" i="3" s="1"/>
  <c r="D402" i="3" s="1"/>
  <c r="D403" i="3" s="1"/>
  <c r="D404" i="3" s="1"/>
  <c r="D405" i="3" s="1"/>
  <c r="D406" i="3" s="1"/>
  <c r="D407" i="3" s="1"/>
  <c r="D408" i="3" s="1"/>
  <c r="D409" i="3" s="1"/>
  <c r="D410" i="3" s="1"/>
  <c r="D411" i="3" s="1"/>
  <c r="D412" i="3" s="1"/>
  <c r="D413" i="3" s="1"/>
  <c r="D414" i="3" s="1"/>
  <c r="D415" i="3" s="1"/>
  <c r="D416" i="3" s="1"/>
  <c r="D417" i="3" s="1"/>
  <c r="D418" i="3" s="1"/>
  <c r="D419" i="3" s="1"/>
  <c r="D420" i="3" s="1"/>
  <c r="D421" i="3" s="1"/>
  <c r="D422" i="3" s="1"/>
  <c r="D423" i="3" s="1"/>
  <c r="D424" i="3" s="1"/>
  <c r="D425" i="3" s="1"/>
  <c r="D426" i="3" s="1"/>
  <c r="D427" i="3" s="1"/>
  <c r="D428" i="3" s="1"/>
  <c r="D429" i="3" s="1"/>
  <c r="D430" i="3" s="1"/>
  <c r="D431" i="3" s="1"/>
  <c r="D432" i="3" s="1"/>
  <c r="D433" i="3" s="1"/>
  <c r="D434" i="3" s="1"/>
  <c r="D435" i="3" s="1"/>
  <c r="D436" i="3" s="1"/>
  <c r="D437" i="3" s="1"/>
  <c r="D438" i="3" s="1"/>
  <c r="D439" i="3" s="1"/>
  <c r="D440" i="3" s="1"/>
  <c r="D441" i="3" s="1"/>
  <c r="D442" i="3" s="1"/>
  <c r="D443" i="3" s="1"/>
  <c r="D444" i="3" s="1"/>
  <c r="D445" i="3" s="1"/>
  <c r="D446" i="3" s="1"/>
  <c r="D447" i="3" s="1"/>
  <c r="D448" i="3" s="1"/>
  <c r="D449" i="3" s="1"/>
  <c r="D450" i="3" s="1"/>
  <c r="D451" i="3" s="1"/>
  <c r="D452" i="3" s="1"/>
  <c r="D453" i="3" s="1"/>
  <c r="D454" i="3" s="1"/>
  <c r="D455" i="3" s="1"/>
  <c r="D456" i="3" s="1"/>
  <c r="D457" i="3" s="1"/>
  <c r="D458" i="3" s="1"/>
  <c r="D459" i="3" s="1"/>
  <c r="D460" i="3" s="1"/>
  <c r="D461" i="3" s="1"/>
  <c r="D462" i="3" s="1"/>
  <c r="D463" i="3" s="1"/>
  <c r="D464" i="3" s="1"/>
  <c r="D465" i="3" s="1"/>
  <c r="D466" i="3" s="1"/>
  <c r="D467" i="3" s="1"/>
  <c r="D468" i="3" s="1"/>
  <c r="D469" i="3" s="1"/>
  <c r="D470" i="3" s="1"/>
  <c r="D471" i="3" s="1"/>
  <c r="D472" i="3" s="1"/>
  <c r="D473" i="3" s="1"/>
  <c r="D474" i="3" s="1"/>
  <c r="D475" i="3" s="1"/>
  <c r="D476" i="3" s="1"/>
  <c r="D477" i="3" s="1"/>
  <c r="D478" i="3" s="1"/>
  <c r="D479" i="3" s="1"/>
  <c r="D480" i="3" s="1"/>
  <c r="D481" i="3" s="1"/>
  <c r="D482" i="3" s="1"/>
  <c r="D483" i="3" s="1"/>
  <c r="D484" i="3" s="1"/>
  <c r="D485" i="3" s="1"/>
  <c r="D486" i="3" s="1"/>
  <c r="D487" i="3" s="1"/>
  <c r="D488" i="3" s="1"/>
  <c r="D489" i="3" s="1"/>
  <c r="D490" i="3" s="1"/>
  <c r="D491" i="3" s="1"/>
  <c r="D492" i="3" s="1"/>
  <c r="D493" i="3" s="1"/>
  <c r="D494" i="3" s="1"/>
  <c r="D495" i="3" s="1"/>
  <c r="D496" i="3" s="1"/>
  <c r="D497" i="3" s="1"/>
  <c r="D498" i="3" s="1"/>
  <c r="D499" i="3" s="1"/>
  <c r="D500" i="3" s="1"/>
  <c r="D501" i="3" s="1"/>
  <c r="D502" i="3" s="1"/>
  <c r="D503" i="3" s="1"/>
  <c r="D504" i="3" s="1"/>
  <c r="D505" i="3" s="1"/>
  <c r="D506" i="3" s="1"/>
  <c r="D507" i="3" s="1"/>
  <c r="D508" i="3" s="1"/>
  <c r="D509" i="3" s="1"/>
  <c r="D510" i="3" s="1"/>
  <c r="D511" i="3" s="1"/>
  <c r="D512" i="3" s="1"/>
  <c r="D513" i="3" s="1"/>
  <c r="D514" i="3" s="1"/>
  <c r="D515" i="3" s="1"/>
  <c r="D516" i="3" s="1"/>
  <c r="D517" i="3" s="1"/>
  <c r="D518" i="3" s="1"/>
  <c r="D519" i="3" s="1"/>
  <c r="D520" i="3" s="1"/>
  <c r="D521" i="3" s="1"/>
  <c r="D522" i="3" s="1"/>
  <c r="D523" i="3" s="1"/>
  <c r="D524" i="3" s="1"/>
  <c r="D525" i="3" s="1"/>
  <c r="D526" i="3" s="1"/>
  <c r="D527" i="3" s="1"/>
  <c r="D528" i="3" s="1"/>
  <c r="D529" i="3" s="1"/>
  <c r="D530" i="3" s="1"/>
  <c r="D531" i="3" s="1"/>
  <c r="D532" i="3" s="1"/>
  <c r="D533" i="3" s="1"/>
  <c r="D534" i="3" s="1"/>
  <c r="D535" i="3" s="1"/>
  <c r="D536" i="3" s="1"/>
  <c r="D537" i="3" s="1"/>
  <c r="D538" i="3" s="1"/>
  <c r="D539" i="3" s="1"/>
  <c r="D540" i="3" s="1"/>
  <c r="D541" i="3" s="1"/>
  <c r="D542" i="3" s="1"/>
  <c r="D543" i="3" s="1"/>
  <c r="D544" i="3" s="1"/>
  <c r="D545" i="3" s="1"/>
  <c r="D546" i="3" s="1"/>
  <c r="D547" i="3" s="1"/>
  <c r="D548" i="3" s="1"/>
  <c r="D549" i="3" s="1"/>
  <c r="D550" i="3" s="1"/>
  <c r="D551" i="3" s="1"/>
  <c r="D552" i="3" s="1"/>
  <c r="D553" i="3" s="1"/>
  <c r="D554" i="3" s="1"/>
  <c r="D555" i="3" s="1"/>
  <c r="D556" i="3" s="1"/>
  <c r="D557" i="3" s="1"/>
  <c r="D558" i="3" s="1"/>
  <c r="D559" i="3" s="1"/>
  <c r="D560" i="3" s="1"/>
  <c r="D561" i="3" s="1"/>
  <c r="D562" i="3" s="1"/>
  <c r="D563" i="3" s="1"/>
  <c r="D564" i="3" s="1"/>
  <c r="D565" i="3" s="1"/>
  <c r="D566" i="3" s="1"/>
  <c r="D567" i="3" s="1"/>
  <c r="D568" i="3" s="1"/>
  <c r="D569" i="3" s="1"/>
  <c r="D570" i="3" s="1"/>
  <c r="D571" i="3" s="1"/>
  <c r="D572" i="3" s="1"/>
  <c r="D573" i="3" s="1"/>
  <c r="D574" i="3" s="1"/>
  <c r="D575" i="3" s="1"/>
  <c r="D576" i="3" s="1"/>
  <c r="D577" i="3" s="1"/>
  <c r="D578" i="3" s="1"/>
  <c r="D579" i="3" s="1"/>
  <c r="D580" i="3" s="1"/>
  <c r="D581" i="3" s="1"/>
  <c r="D582" i="3" s="1"/>
  <c r="D583" i="3" s="1"/>
  <c r="D584" i="3" s="1"/>
  <c r="D585" i="3" s="1"/>
  <c r="D586" i="3" s="1"/>
  <c r="D587" i="3" s="1"/>
  <c r="D588" i="3" s="1"/>
  <c r="D589" i="3" s="1"/>
  <c r="D590" i="3" s="1"/>
  <c r="D591" i="3" s="1"/>
  <c r="D592" i="3" s="1"/>
  <c r="D593" i="3" s="1"/>
  <c r="D594" i="3" s="1"/>
  <c r="D595" i="3" s="1"/>
  <c r="D596" i="3" s="1"/>
  <c r="D597" i="3" s="1"/>
  <c r="D598" i="3" s="1"/>
  <c r="D599" i="3" s="1"/>
  <c r="D600" i="3" s="1"/>
  <c r="D601" i="3" s="1"/>
  <c r="D602" i="3" s="1"/>
  <c r="D603" i="3" s="1"/>
  <c r="D604" i="3" s="1"/>
  <c r="D605" i="3" s="1"/>
  <c r="D606" i="3" s="1"/>
  <c r="G321" i="2" l="1"/>
  <c r="I321" i="2" s="1"/>
  <c r="E322" i="2" s="1"/>
  <c r="H322" i="2"/>
  <c r="B322" i="2"/>
  <c r="D322" i="2"/>
  <c r="A323" i="2"/>
  <c r="F322" i="2"/>
  <c r="G322" i="2" l="1"/>
  <c r="I322" i="2" s="1"/>
  <c r="C323" i="2"/>
  <c r="B323" i="2"/>
  <c r="E323" i="2"/>
  <c r="A324" i="2"/>
  <c r="B324" i="2" s="1"/>
  <c r="D323" i="2"/>
  <c r="H323" i="2"/>
  <c r="F323" i="2"/>
  <c r="G323" i="2" s="1"/>
  <c r="I323" i="2" l="1"/>
  <c r="E324" i="2" s="1"/>
  <c r="C324" i="2"/>
  <c r="F324" i="2"/>
  <c r="H324" i="2"/>
  <c r="D324" i="2"/>
  <c r="G324" i="2" s="1"/>
  <c r="A325" i="2"/>
  <c r="B325" i="2" s="1"/>
  <c r="C325" i="2" l="1"/>
  <c r="H325" i="2"/>
  <c r="D325" i="2"/>
  <c r="A326" i="2"/>
  <c r="B326" i="2" s="1"/>
  <c r="F325" i="2"/>
  <c r="I324" i="2"/>
  <c r="E325" i="2" s="1"/>
  <c r="G325" i="2" l="1"/>
  <c r="I325" i="2" s="1"/>
  <c r="E326" i="2" s="1"/>
  <c r="D326" i="2"/>
  <c r="C326" i="2"/>
  <c r="F326" i="2"/>
  <c r="H326" i="2"/>
  <c r="A327" i="2"/>
  <c r="B327" i="2" s="1"/>
  <c r="G326" i="2" l="1"/>
  <c r="I326" i="2" s="1"/>
  <c r="E327" i="2" s="1"/>
  <c r="D327" i="2"/>
  <c r="C327" i="2"/>
  <c r="H327" i="2"/>
  <c r="A328" i="2"/>
  <c r="B328" i="2" s="1"/>
  <c r="F327" i="2"/>
  <c r="G327" i="2" l="1"/>
  <c r="I327" i="2"/>
  <c r="E328" i="2" s="1"/>
  <c r="D328" i="2"/>
  <c r="C328" i="2"/>
  <c r="H328" i="2"/>
  <c r="F328" i="2"/>
  <c r="A329" i="2"/>
  <c r="B329" i="2" s="1"/>
  <c r="G328" i="2" l="1"/>
  <c r="I328" i="2" s="1"/>
  <c r="E329" i="2"/>
  <c r="C329" i="2"/>
  <c r="D329" i="2"/>
  <c r="F329" i="2"/>
  <c r="G329" i="2" s="1"/>
  <c r="H329" i="2"/>
  <c r="A330" i="2"/>
  <c r="B330" i="2" s="1"/>
  <c r="I329" i="2" l="1"/>
  <c r="E330" i="2"/>
  <c r="D330" i="2"/>
  <c r="F330" i="2"/>
  <c r="A331" i="2"/>
  <c r="B331" i="2" s="1"/>
  <c r="H330" i="2"/>
  <c r="C330" i="2"/>
  <c r="G330" i="2"/>
  <c r="I330" i="2" l="1"/>
  <c r="E331" i="2"/>
  <c r="H331" i="2"/>
  <c r="D331" i="2"/>
  <c r="F331" i="2"/>
  <c r="C331" i="2"/>
  <c r="A332" i="2"/>
  <c r="B332" i="2" s="1"/>
  <c r="G331" i="2"/>
  <c r="I331" i="2" s="1"/>
  <c r="E332" i="2" l="1"/>
  <c r="C332" i="2"/>
  <c r="D332" i="2"/>
  <c r="F332" i="2"/>
  <c r="H332" i="2"/>
  <c r="A333" i="2"/>
  <c r="B333" i="2" s="1"/>
  <c r="G332" i="2"/>
  <c r="I332" i="2" l="1"/>
  <c r="E333" i="2" s="1"/>
  <c r="H333" i="2"/>
  <c r="F333" i="2"/>
  <c r="A334" i="2"/>
  <c r="B334" i="2" s="1"/>
  <c r="D333" i="2"/>
  <c r="C333" i="2"/>
  <c r="G333" i="2" l="1"/>
  <c r="I333" i="2" s="1"/>
  <c r="E334" i="2" s="1"/>
  <c r="H334" i="2"/>
  <c r="F334" i="2"/>
  <c r="A335" i="2"/>
  <c r="B335" i="2" s="1"/>
  <c r="D334" i="2"/>
  <c r="C334" i="2"/>
  <c r="G334" i="2" l="1"/>
  <c r="I334" i="2" s="1"/>
  <c r="E335" i="2" s="1"/>
  <c r="F335" i="2"/>
  <c r="D335" i="2"/>
  <c r="H335" i="2"/>
  <c r="C335" i="2"/>
  <c r="A336" i="2"/>
  <c r="B336" i="2" s="1"/>
  <c r="G335" i="2" l="1"/>
  <c r="I335" i="2"/>
  <c r="E336" i="2" s="1"/>
  <c r="A337" i="2"/>
  <c r="B337" i="2" s="1"/>
  <c r="C336" i="2"/>
  <c r="D336" i="2"/>
  <c r="H336" i="2"/>
  <c r="F336" i="2"/>
  <c r="G336" i="2" l="1"/>
  <c r="I336" i="2" s="1"/>
  <c r="E337" i="2" s="1"/>
  <c r="C337" i="2"/>
  <c r="D337" i="2"/>
  <c r="H337" i="2"/>
  <c r="A338" i="2"/>
  <c r="B338" i="2" s="1"/>
  <c r="F337" i="2"/>
  <c r="G337" i="2" l="1"/>
  <c r="I337" i="2" s="1"/>
  <c r="E338" i="2" s="1"/>
  <c r="G338" i="2" s="1"/>
  <c r="H338" i="2"/>
  <c r="F338" i="2"/>
  <c r="D338" i="2"/>
  <c r="A339" i="2"/>
  <c r="B339" i="2" s="1"/>
  <c r="C338" i="2"/>
  <c r="I338" i="2" l="1"/>
  <c r="E339" i="2"/>
  <c r="D339" i="2"/>
  <c r="C339" i="2"/>
  <c r="H339" i="2"/>
  <c r="F339" i="2"/>
  <c r="G339" i="2" s="1"/>
  <c r="A340" i="2"/>
  <c r="B340" i="2" s="1"/>
  <c r="I339" i="2" l="1"/>
  <c r="E340" i="2" s="1"/>
  <c r="F340" i="2"/>
  <c r="A341" i="2"/>
  <c r="B341" i="2" s="1"/>
  <c r="C340" i="2"/>
  <c r="H340" i="2"/>
  <c r="D340" i="2"/>
  <c r="G340" i="2" l="1"/>
  <c r="I340" i="2"/>
  <c r="E341" i="2" s="1"/>
  <c r="D341" i="2"/>
  <c r="F341" i="2"/>
  <c r="A342" i="2"/>
  <c r="B342" i="2" s="1"/>
  <c r="H341" i="2"/>
  <c r="C341" i="2"/>
  <c r="G341" i="2" l="1"/>
  <c r="I341" i="2" s="1"/>
  <c r="E342" i="2" s="1"/>
  <c r="D342" i="2"/>
  <c r="C342" i="2"/>
  <c r="F342" i="2"/>
  <c r="A343" i="2"/>
  <c r="B343" i="2" s="1"/>
  <c r="H342" i="2"/>
  <c r="G342" i="2" l="1"/>
  <c r="I342" i="2" s="1"/>
  <c r="E343" i="2" s="1"/>
  <c r="H343" i="2"/>
  <c r="D343" i="2"/>
  <c r="C343" i="2"/>
  <c r="A344" i="2"/>
  <c r="B344" i="2" s="1"/>
  <c r="F343" i="2"/>
  <c r="G343" i="2" l="1"/>
  <c r="I343" i="2" s="1"/>
  <c r="E344" i="2" s="1"/>
  <c r="D344" i="2"/>
  <c r="F344" i="2"/>
  <c r="A345" i="2"/>
  <c r="B345" i="2" s="1"/>
  <c r="H344" i="2"/>
  <c r="C344" i="2"/>
  <c r="G344" i="2" l="1"/>
  <c r="I344" i="2" s="1"/>
  <c r="E345" i="2" s="1"/>
  <c r="C345" i="2"/>
  <c r="D345" i="2"/>
  <c r="H345" i="2"/>
  <c r="F345" i="2"/>
  <c r="A346" i="2"/>
  <c r="B346" i="2" s="1"/>
  <c r="G345" i="2" l="1"/>
  <c r="I345" i="2"/>
  <c r="E346" i="2" s="1"/>
  <c r="C346" i="2"/>
  <c r="D346" i="2"/>
  <c r="H346" i="2"/>
  <c r="A347" i="2"/>
  <c r="B347" i="2" s="1"/>
  <c r="F346" i="2"/>
  <c r="G346" i="2" l="1"/>
  <c r="I346" i="2" s="1"/>
  <c r="E347" i="2"/>
  <c r="D347" i="2"/>
  <c r="H347" i="2"/>
  <c r="C347" i="2"/>
  <c r="F347" i="2"/>
  <c r="G347" i="2" s="1"/>
  <c r="I347" i="2" s="1"/>
  <c r="A348" i="2"/>
  <c r="B348" i="2" s="1"/>
  <c r="E348" i="2" l="1"/>
  <c r="H348" i="2"/>
  <c r="C348" i="2"/>
  <c r="D348" i="2"/>
  <c r="F348" i="2"/>
  <c r="A349" i="2"/>
  <c r="B349" i="2" s="1"/>
  <c r="G348" i="2" l="1"/>
  <c r="I348" i="2" s="1"/>
  <c r="E349" i="2" s="1"/>
  <c r="C349" i="2"/>
  <c r="H349" i="2"/>
  <c r="D349" i="2"/>
  <c r="A350" i="2"/>
  <c r="B350" i="2" s="1"/>
  <c r="F349" i="2"/>
  <c r="G349" i="2" l="1"/>
  <c r="I349" i="2" s="1"/>
  <c r="E350" i="2" s="1"/>
  <c r="D350" i="2"/>
  <c r="H350" i="2"/>
  <c r="C350" i="2"/>
  <c r="A351" i="2"/>
  <c r="B351" i="2" s="1"/>
  <c r="F350" i="2"/>
  <c r="G350" i="2" l="1"/>
  <c r="I350" i="2"/>
  <c r="E351" i="2" s="1"/>
  <c r="H351" i="2"/>
  <c r="F351" i="2"/>
  <c r="A352" i="2"/>
  <c r="B352" i="2" s="1"/>
  <c r="D351" i="2"/>
  <c r="C351" i="2"/>
  <c r="G351" i="2" l="1"/>
  <c r="I351" i="2" s="1"/>
  <c r="E352" i="2" s="1"/>
  <c r="C352" i="2"/>
  <c r="A353" i="2"/>
  <c r="B353" i="2" s="1"/>
  <c r="F352" i="2"/>
  <c r="D352" i="2"/>
  <c r="H352" i="2"/>
  <c r="G352" i="2" l="1"/>
  <c r="I352" i="2"/>
  <c r="E353" i="2"/>
  <c r="D353" i="2"/>
  <c r="H353" i="2"/>
  <c r="C353" i="2"/>
  <c r="A354" i="2"/>
  <c r="B354" i="2" s="1"/>
  <c r="F353" i="2"/>
  <c r="G353" i="2" s="1"/>
  <c r="I353" i="2" s="1"/>
  <c r="E354" i="2" l="1"/>
  <c r="F354" i="2"/>
  <c r="D354" i="2"/>
  <c r="H354" i="2"/>
  <c r="C354" i="2"/>
  <c r="A355" i="2"/>
  <c r="B355" i="2" s="1"/>
  <c r="G354" i="2"/>
  <c r="I354" i="2" s="1"/>
  <c r="E355" i="2" l="1"/>
  <c r="C355" i="2"/>
  <c r="H355" i="2"/>
  <c r="D355" i="2"/>
  <c r="F355" i="2"/>
  <c r="A356" i="2"/>
  <c r="B356" i="2" s="1"/>
  <c r="G355" i="2" l="1"/>
  <c r="I355" i="2" s="1"/>
  <c r="E356" i="2"/>
  <c r="C356" i="2"/>
  <c r="H356" i="2"/>
  <c r="F356" i="2"/>
  <c r="D356" i="2"/>
  <c r="A357" i="2"/>
  <c r="B357" i="2" s="1"/>
  <c r="G356" i="2" l="1"/>
  <c r="I356" i="2" s="1"/>
  <c r="E357" i="2" s="1"/>
  <c r="H357" i="2"/>
  <c r="D357" i="2"/>
  <c r="C357" i="2"/>
  <c r="F357" i="2"/>
  <c r="A358" i="2"/>
  <c r="B358" i="2" s="1"/>
  <c r="G357" i="2" l="1"/>
  <c r="I357" i="2"/>
  <c r="E358" i="2" s="1"/>
  <c r="H358" i="2"/>
  <c r="C358" i="2"/>
  <c r="D358" i="2"/>
  <c r="A359" i="2"/>
  <c r="B359" i="2" s="1"/>
  <c r="F358" i="2"/>
  <c r="G358" i="2" l="1"/>
  <c r="I358" i="2" s="1"/>
  <c r="E359" i="2" s="1"/>
  <c r="C359" i="2"/>
  <c r="F359" i="2"/>
  <c r="H359" i="2"/>
  <c r="D359" i="2"/>
  <c r="A360" i="2"/>
  <c r="B360" i="2" s="1"/>
  <c r="G359" i="2" l="1"/>
  <c r="I359" i="2"/>
  <c r="E360" i="2"/>
  <c r="D360" i="2"/>
  <c r="C360" i="2"/>
  <c r="H360" i="2"/>
  <c r="F360" i="2"/>
  <c r="G360" i="2" s="1"/>
  <c r="A361" i="2"/>
  <c r="B361" i="2" s="1"/>
  <c r="I360" i="2" l="1"/>
  <c r="E361" i="2"/>
  <c r="F361" i="2"/>
  <c r="D361" i="2"/>
  <c r="C361" i="2"/>
  <c r="H361" i="2"/>
  <c r="A362" i="2"/>
  <c r="B362" i="2" s="1"/>
  <c r="G361" i="2"/>
  <c r="I361" i="2" l="1"/>
  <c r="E362" i="2"/>
  <c r="C362" i="2"/>
  <c r="D362" i="2"/>
  <c r="H362" i="2"/>
  <c r="F362" i="2"/>
  <c r="G362" i="2" s="1"/>
  <c r="A363" i="2"/>
  <c r="B363" i="2" s="1"/>
  <c r="I362" i="2" l="1"/>
  <c r="E363" i="2"/>
  <c r="H363" i="2"/>
  <c r="C363" i="2"/>
  <c r="F363" i="2"/>
  <c r="A364" i="2"/>
  <c r="B364" i="2" s="1"/>
  <c r="D363" i="2"/>
  <c r="G363" i="2" l="1"/>
  <c r="I363" i="2" s="1"/>
  <c r="E364" i="2" s="1"/>
  <c r="C364" i="2"/>
  <c r="D364" i="2"/>
  <c r="A365" i="2"/>
  <c r="B365" i="2" s="1"/>
  <c r="H364" i="2"/>
  <c r="F364" i="2"/>
  <c r="G364" i="2" l="1"/>
  <c r="I364" i="2" s="1"/>
  <c r="E365" i="2" s="1"/>
  <c r="C365" i="2"/>
  <c r="H365" i="2"/>
  <c r="D365" i="2"/>
  <c r="A366" i="2"/>
  <c r="B366" i="2" s="1"/>
  <c r="F365" i="2"/>
  <c r="G365" i="2" l="1"/>
  <c r="I365" i="2"/>
  <c r="E366" i="2"/>
  <c r="C366" i="2"/>
  <c r="D366" i="2"/>
  <c r="A367" i="2"/>
  <c r="B367" i="2" s="1"/>
  <c r="H366" i="2"/>
  <c r="F366" i="2"/>
  <c r="G366" i="2" s="1"/>
  <c r="I366" i="2" l="1"/>
  <c r="E367" i="2"/>
  <c r="H367" i="2"/>
  <c r="D367" i="2"/>
  <c r="F367" i="2"/>
  <c r="C367" i="2"/>
  <c r="A368" i="2"/>
  <c r="B368" i="2" s="1"/>
  <c r="G367" i="2"/>
  <c r="I367" i="2" s="1"/>
  <c r="E368" i="2" l="1"/>
  <c r="D368" i="2"/>
  <c r="F368" i="2"/>
  <c r="C368" i="2"/>
  <c r="H368" i="2"/>
  <c r="A369" i="2"/>
  <c r="B369" i="2" s="1"/>
  <c r="G368" i="2"/>
  <c r="I368" i="2" l="1"/>
  <c r="E369" i="2" s="1"/>
  <c r="D369" i="2"/>
  <c r="F369" i="2"/>
  <c r="C369" i="2"/>
  <c r="A370" i="2"/>
  <c r="B370" i="2" s="1"/>
  <c r="H369" i="2"/>
  <c r="G369" i="2"/>
  <c r="I369" i="2" l="1"/>
  <c r="E370" i="2"/>
  <c r="C370" i="2"/>
  <c r="D370" i="2"/>
  <c r="A371" i="2"/>
  <c r="B371" i="2" s="1"/>
  <c r="H370" i="2"/>
  <c r="F370" i="2"/>
  <c r="G370" i="2" s="1"/>
  <c r="I370" i="2" l="1"/>
  <c r="E371" i="2" s="1"/>
  <c r="D371" i="2"/>
  <c r="H371" i="2"/>
  <c r="A372" i="2"/>
  <c r="B372" i="2" s="1"/>
  <c r="F371" i="2"/>
  <c r="C371" i="2"/>
  <c r="G371" i="2"/>
  <c r="I371" i="2" l="1"/>
  <c r="E372" i="2"/>
  <c r="C372" i="2"/>
  <c r="D372" i="2"/>
  <c r="A373" i="2"/>
  <c r="B373" i="2" s="1"/>
  <c r="F372" i="2"/>
  <c r="G372" i="2" s="1"/>
  <c r="H372" i="2"/>
  <c r="I372" i="2" l="1"/>
  <c r="E373" i="2" s="1"/>
  <c r="C373" i="2"/>
  <c r="H373" i="2"/>
  <c r="D373" i="2"/>
  <c r="A374" i="2"/>
  <c r="B374" i="2" s="1"/>
  <c r="F373" i="2"/>
  <c r="G373" i="2" l="1"/>
  <c r="I373" i="2" s="1"/>
  <c r="E374" i="2"/>
  <c r="H374" i="2"/>
  <c r="F374" i="2"/>
  <c r="A375" i="2"/>
  <c r="B375" i="2" s="1"/>
  <c r="C374" i="2"/>
  <c r="D374" i="2"/>
  <c r="G374" i="2" s="1"/>
  <c r="I374" i="2" s="1"/>
  <c r="E375" i="2" l="1"/>
  <c r="D375" i="2"/>
  <c r="A376" i="2"/>
  <c r="B376" i="2" s="1"/>
  <c r="F375" i="2"/>
  <c r="C375" i="2"/>
  <c r="H375" i="2"/>
  <c r="G375" i="2"/>
  <c r="I375" i="2" l="1"/>
  <c r="E376" i="2"/>
  <c r="F376" i="2"/>
  <c r="A377" i="2"/>
  <c r="B377" i="2" s="1"/>
  <c r="D376" i="2"/>
  <c r="C376" i="2"/>
  <c r="H376" i="2"/>
  <c r="G376" i="2"/>
  <c r="I376" i="2" l="1"/>
  <c r="E377" i="2" s="1"/>
  <c r="D377" i="2"/>
  <c r="C377" i="2"/>
  <c r="H377" i="2"/>
  <c r="F377" i="2"/>
  <c r="G377" i="2" s="1"/>
  <c r="I377" i="2" s="1"/>
  <c r="A378" i="2"/>
  <c r="B378" i="2" s="1"/>
  <c r="E378" i="2" l="1"/>
  <c r="F378" i="2"/>
  <c r="C378" i="2"/>
  <c r="D378" i="2"/>
  <c r="G378" i="2" s="1"/>
  <c r="H378" i="2"/>
  <c r="A379" i="2"/>
  <c r="B379" i="2" s="1"/>
  <c r="I378" i="2" l="1"/>
  <c r="E379" i="2"/>
  <c r="H379" i="2"/>
  <c r="C379" i="2"/>
  <c r="F379" i="2"/>
  <c r="D379" i="2"/>
  <c r="A380" i="2"/>
  <c r="B380" i="2" s="1"/>
  <c r="G379" i="2"/>
  <c r="I379" i="2" s="1"/>
  <c r="E380" i="2" l="1"/>
  <c r="H380" i="2"/>
  <c r="C380" i="2"/>
  <c r="A381" i="2"/>
  <c r="B381" i="2" s="1"/>
  <c r="D380" i="2"/>
  <c r="F380" i="2"/>
  <c r="G380" i="2" l="1"/>
  <c r="I380" i="2" s="1"/>
  <c r="E381" i="2"/>
  <c r="F381" i="2"/>
  <c r="D381" i="2"/>
  <c r="H381" i="2"/>
  <c r="C381" i="2"/>
  <c r="A382" i="2"/>
  <c r="B382" i="2" s="1"/>
  <c r="G381" i="2"/>
  <c r="I381" i="2" s="1"/>
  <c r="E382" i="2" l="1"/>
  <c r="A383" i="2"/>
  <c r="B383" i="2" s="1"/>
  <c r="C382" i="2"/>
  <c r="D382" i="2"/>
  <c r="H382" i="2"/>
  <c r="F382" i="2"/>
  <c r="G382" i="2" l="1"/>
  <c r="I382" i="2" s="1"/>
  <c r="E383" i="2" s="1"/>
  <c r="C383" i="2"/>
  <c r="D383" i="2"/>
  <c r="H383" i="2"/>
  <c r="F383" i="2"/>
  <c r="A384" i="2"/>
  <c r="B384" i="2" s="1"/>
  <c r="G383" i="2" l="1"/>
  <c r="I383" i="2" s="1"/>
  <c r="E384" i="2"/>
  <c r="H384" i="2"/>
  <c r="C384" i="2"/>
  <c r="D384" i="2"/>
  <c r="A385" i="2"/>
  <c r="B385" i="2" s="1"/>
  <c r="F384" i="2"/>
  <c r="G384" i="2" s="1"/>
  <c r="I384" i="2" s="1"/>
  <c r="E385" i="2" l="1"/>
  <c r="H385" i="2"/>
  <c r="C385" i="2"/>
  <c r="A386" i="2"/>
  <c r="B386" i="2" s="1"/>
  <c r="F385" i="2"/>
  <c r="D385" i="2"/>
  <c r="G385" i="2" s="1"/>
  <c r="I385" i="2" s="1"/>
  <c r="E386" i="2" l="1"/>
  <c r="D386" i="2"/>
  <c r="F386" i="2"/>
  <c r="A387" i="2"/>
  <c r="B387" i="2" s="1"/>
  <c r="H386" i="2"/>
  <c r="C386" i="2"/>
  <c r="G386" i="2"/>
  <c r="I386" i="2" l="1"/>
  <c r="E387" i="2" s="1"/>
  <c r="A388" i="2"/>
  <c r="B388" i="2" s="1"/>
  <c r="H387" i="2"/>
  <c r="D387" i="2"/>
  <c r="F387" i="2"/>
  <c r="C387" i="2"/>
  <c r="G387" i="2" l="1"/>
  <c r="I387" i="2" s="1"/>
  <c r="E388" i="2"/>
  <c r="C388" i="2"/>
  <c r="H388" i="2"/>
  <c r="A389" i="2"/>
  <c r="B389" i="2" s="1"/>
  <c r="D388" i="2"/>
  <c r="F388" i="2"/>
  <c r="G388" i="2" l="1"/>
  <c r="I388" i="2" s="1"/>
  <c r="E389" i="2" s="1"/>
  <c r="H389" i="2"/>
  <c r="C389" i="2"/>
  <c r="D389" i="2"/>
  <c r="F389" i="2"/>
  <c r="A390" i="2"/>
  <c r="B390" i="2" s="1"/>
  <c r="G389" i="2" l="1"/>
  <c r="I389" i="2" s="1"/>
  <c r="E390" i="2"/>
  <c r="H390" i="2"/>
  <c r="C390" i="2"/>
  <c r="D390" i="2"/>
  <c r="A391" i="2"/>
  <c r="B391" i="2" s="1"/>
  <c r="F390" i="2"/>
  <c r="G390" i="2" l="1"/>
  <c r="I390" i="2" s="1"/>
  <c r="E391" i="2" s="1"/>
  <c r="D391" i="2"/>
  <c r="H391" i="2"/>
  <c r="C391" i="2"/>
  <c r="A392" i="2"/>
  <c r="B392" i="2" s="1"/>
  <c r="F391" i="2"/>
  <c r="G391" i="2" l="1"/>
  <c r="I391" i="2" s="1"/>
  <c r="E392" i="2" s="1"/>
  <c r="D392" i="2"/>
  <c r="H392" i="2"/>
  <c r="C392" i="2"/>
  <c r="A393" i="2"/>
  <c r="B393" i="2" s="1"/>
  <c r="F392" i="2"/>
  <c r="G392" i="2" l="1"/>
  <c r="I392" i="2" s="1"/>
  <c r="E393" i="2" s="1"/>
  <c r="A394" i="2"/>
  <c r="B394" i="2" s="1"/>
  <c r="D393" i="2"/>
  <c r="C393" i="2"/>
  <c r="H393" i="2"/>
  <c r="F393" i="2"/>
  <c r="G393" i="2" l="1"/>
  <c r="I393" i="2"/>
  <c r="E394" i="2" s="1"/>
  <c r="H394" i="2"/>
  <c r="A395" i="2"/>
  <c r="B395" i="2" s="1"/>
  <c r="C394" i="2"/>
  <c r="D394" i="2"/>
  <c r="F394" i="2"/>
  <c r="G394" i="2" l="1"/>
  <c r="I394" i="2" s="1"/>
  <c r="E395" i="2"/>
  <c r="F395" i="2"/>
  <c r="A396" i="2"/>
  <c r="B396" i="2" s="1"/>
  <c r="C395" i="2"/>
  <c r="D395" i="2"/>
  <c r="G395" i="2" s="1"/>
  <c r="H395" i="2"/>
  <c r="I395" i="2" l="1"/>
  <c r="E396" i="2" s="1"/>
  <c r="H396" i="2"/>
  <c r="D396" i="2"/>
  <c r="F396" i="2"/>
  <c r="C396" i="2"/>
  <c r="A397" i="2"/>
  <c r="B397" i="2" s="1"/>
  <c r="G396" i="2"/>
  <c r="I396" i="2" s="1"/>
  <c r="E397" i="2" l="1"/>
  <c r="D397" i="2"/>
  <c r="F397" i="2"/>
  <c r="A398" i="2"/>
  <c r="B398" i="2" s="1"/>
  <c r="C397" i="2"/>
  <c r="H397" i="2"/>
  <c r="G397" i="2" l="1"/>
  <c r="I397" i="2"/>
  <c r="E398" i="2" s="1"/>
  <c r="D398" i="2"/>
  <c r="F398" i="2"/>
  <c r="A399" i="2"/>
  <c r="B399" i="2" s="1"/>
  <c r="C398" i="2"/>
  <c r="H398" i="2"/>
  <c r="G398" i="2"/>
  <c r="I398" i="2" l="1"/>
  <c r="E399" i="2"/>
  <c r="F399" i="2"/>
  <c r="A400" i="2"/>
  <c r="B400" i="2" s="1"/>
  <c r="H399" i="2"/>
  <c r="D399" i="2"/>
  <c r="G399" i="2" s="1"/>
  <c r="C399" i="2"/>
  <c r="I399" i="2" l="1"/>
  <c r="E400" i="2" s="1"/>
  <c r="A401" i="2"/>
  <c r="B401" i="2" s="1"/>
  <c r="F400" i="2"/>
  <c r="C400" i="2"/>
  <c r="H400" i="2"/>
  <c r="D400" i="2"/>
  <c r="G400" i="2" s="1"/>
  <c r="I400" i="2" l="1"/>
  <c r="E401" i="2" s="1"/>
  <c r="C401" i="2"/>
  <c r="H401" i="2"/>
  <c r="A402" i="2"/>
  <c r="B402" i="2" s="1"/>
  <c r="F401" i="2"/>
  <c r="D401" i="2"/>
  <c r="G401" i="2" l="1"/>
  <c r="I401" i="2" s="1"/>
  <c r="E402" i="2" s="1"/>
  <c r="C402" i="2"/>
  <c r="D402" i="2"/>
  <c r="H402" i="2"/>
  <c r="A403" i="2"/>
  <c r="B403" i="2" s="1"/>
  <c r="F402" i="2"/>
  <c r="G402" i="2" l="1"/>
  <c r="I402" i="2" s="1"/>
  <c r="E403" i="2" s="1"/>
  <c r="G403" i="2" s="1"/>
  <c r="D403" i="2"/>
  <c r="C403" i="2"/>
  <c r="F403" i="2"/>
  <c r="A404" i="2"/>
  <c r="B404" i="2" s="1"/>
  <c r="H403" i="2"/>
  <c r="I403" i="2" l="1"/>
  <c r="E404" i="2"/>
  <c r="D404" i="2"/>
  <c r="H404" i="2"/>
  <c r="C404" i="2"/>
  <c r="A405" i="2"/>
  <c r="B405" i="2" s="1"/>
  <c r="F404" i="2"/>
  <c r="G404" i="2" s="1"/>
  <c r="I404" i="2" s="1"/>
  <c r="E405" i="2" l="1"/>
  <c r="H405" i="2"/>
  <c r="A406" i="2"/>
  <c r="B406" i="2" s="1"/>
  <c r="D405" i="2"/>
  <c r="C405" i="2"/>
  <c r="F405" i="2"/>
  <c r="G405" i="2"/>
  <c r="I405" i="2" s="1"/>
  <c r="E406" i="2" l="1"/>
  <c r="C406" i="2"/>
  <c r="H406" i="2"/>
  <c r="D406" i="2"/>
  <c r="F406" i="2"/>
  <c r="A407" i="2"/>
  <c r="B407" i="2" s="1"/>
  <c r="G406" i="2" l="1"/>
  <c r="I406" i="2" s="1"/>
  <c r="E407" i="2"/>
  <c r="C407" i="2"/>
  <c r="H407" i="2"/>
  <c r="D407" i="2"/>
  <c r="F407" i="2"/>
  <c r="A408" i="2"/>
  <c r="B408" i="2" s="1"/>
  <c r="G407" i="2" l="1"/>
  <c r="I407" i="2" s="1"/>
  <c r="E408" i="2"/>
  <c r="D408" i="2"/>
  <c r="F408" i="2"/>
  <c r="C408" i="2"/>
  <c r="H408" i="2"/>
  <c r="A409" i="2"/>
  <c r="B409" i="2" s="1"/>
  <c r="G408" i="2"/>
  <c r="I408" i="2" s="1"/>
  <c r="E409" i="2" l="1"/>
  <c r="C409" i="2"/>
  <c r="H409" i="2"/>
  <c r="A410" i="2"/>
  <c r="B410" i="2" s="1"/>
  <c r="F409" i="2"/>
  <c r="D409" i="2"/>
  <c r="G409" i="2" l="1"/>
  <c r="I409" i="2"/>
  <c r="E410" i="2" s="1"/>
  <c r="C410" i="2"/>
  <c r="H410" i="2"/>
  <c r="F410" i="2"/>
  <c r="D410" i="2"/>
  <c r="A411" i="2"/>
  <c r="B411" i="2" s="1"/>
  <c r="G410" i="2" l="1"/>
  <c r="I410" i="2" s="1"/>
  <c r="E411" i="2"/>
  <c r="H411" i="2"/>
  <c r="D411" i="2"/>
  <c r="C411" i="2"/>
  <c r="F411" i="2"/>
  <c r="G411" i="2" s="1"/>
  <c r="A412" i="2"/>
  <c r="B412" i="2" s="1"/>
  <c r="I411" i="2" l="1"/>
  <c r="E412" i="2"/>
  <c r="C412" i="2"/>
  <c r="D412" i="2"/>
  <c r="F412" i="2"/>
  <c r="A413" i="2"/>
  <c r="B413" i="2" s="1"/>
  <c r="H412" i="2"/>
  <c r="G412" i="2"/>
  <c r="I412" i="2" l="1"/>
  <c r="E413" i="2" s="1"/>
  <c r="F413" i="2"/>
  <c r="C413" i="2"/>
  <c r="H413" i="2"/>
  <c r="D413" i="2"/>
  <c r="A414" i="2"/>
  <c r="B414" i="2" s="1"/>
  <c r="G413" i="2" l="1"/>
  <c r="I413" i="2"/>
  <c r="E414" i="2" s="1"/>
  <c r="C414" i="2"/>
  <c r="F414" i="2"/>
  <c r="D414" i="2"/>
  <c r="H414" i="2"/>
  <c r="A415" i="2"/>
  <c r="B415" i="2" s="1"/>
  <c r="G414" i="2" l="1"/>
  <c r="I414" i="2"/>
  <c r="E415" i="2"/>
  <c r="C415" i="2"/>
  <c r="H415" i="2"/>
  <c r="F415" i="2"/>
  <c r="D415" i="2"/>
  <c r="A416" i="2"/>
  <c r="B416" i="2" s="1"/>
  <c r="G415" i="2" l="1"/>
  <c r="I415" i="2" s="1"/>
  <c r="E416" i="2" s="1"/>
  <c r="C416" i="2"/>
  <c r="D416" i="2"/>
  <c r="H416" i="2"/>
  <c r="F416" i="2"/>
  <c r="A417" i="2"/>
  <c r="B417" i="2" s="1"/>
  <c r="G416" i="2" l="1"/>
  <c r="I416" i="2" s="1"/>
  <c r="E417" i="2" s="1"/>
  <c r="D417" i="2"/>
  <c r="C417" i="2"/>
  <c r="F417" i="2"/>
  <c r="A418" i="2"/>
  <c r="B418" i="2" s="1"/>
  <c r="H417" i="2"/>
  <c r="G417" i="2" l="1"/>
  <c r="I417" i="2"/>
  <c r="E418" i="2"/>
  <c r="H418" i="2"/>
  <c r="D418" i="2"/>
  <c r="C418" i="2"/>
  <c r="A419" i="2"/>
  <c r="B419" i="2" s="1"/>
  <c r="F418" i="2"/>
  <c r="G418" i="2" s="1"/>
  <c r="I418" i="2" s="1"/>
  <c r="E419" i="2" l="1"/>
  <c r="D419" i="2"/>
  <c r="H419" i="2"/>
  <c r="C419" i="2"/>
  <c r="F419" i="2"/>
  <c r="A420" i="2"/>
  <c r="B420" i="2" s="1"/>
  <c r="G419" i="2"/>
  <c r="I419" i="2" l="1"/>
  <c r="E420" i="2"/>
  <c r="C420" i="2"/>
  <c r="H420" i="2"/>
  <c r="D420" i="2"/>
  <c r="F420" i="2"/>
  <c r="A421" i="2"/>
  <c r="B421" i="2" s="1"/>
  <c r="G420" i="2" l="1"/>
  <c r="I420" i="2"/>
  <c r="E421" i="2"/>
  <c r="C421" i="2"/>
  <c r="H421" i="2"/>
  <c r="D421" i="2"/>
  <c r="F421" i="2"/>
  <c r="A422" i="2"/>
  <c r="B422" i="2" s="1"/>
  <c r="G421" i="2" l="1"/>
  <c r="I421" i="2"/>
  <c r="E422" i="2"/>
  <c r="C422" i="2"/>
  <c r="A423" i="2"/>
  <c r="B423" i="2" s="1"/>
  <c r="H422" i="2"/>
  <c r="D422" i="2"/>
  <c r="F422" i="2"/>
  <c r="G422" i="2" l="1"/>
  <c r="I422" i="2"/>
  <c r="E423" i="2" s="1"/>
  <c r="H423" i="2"/>
  <c r="D423" i="2"/>
  <c r="F423" i="2"/>
  <c r="C423" i="2"/>
  <c r="A424" i="2"/>
  <c r="B424" i="2" s="1"/>
  <c r="G423" i="2" l="1"/>
  <c r="I423" i="2" s="1"/>
  <c r="E424" i="2"/>
  <c r="H424" i="2"/>
  <c r="D424" i="2"/>
  <c r="C424" i="2"/>
  <c r="F424" i="2"/>
  <c r="A425" i="2"/>
  <c r="B425" i="2" s="1"/>
  <c r="G424" i="2"/>
  <c r="I424" i="2" l="1"/>
  <c r="E425" i="2" s="1"/>
  <c r="F425" i="2"/>
  <c r="D425" i="2"/>
  <c r="C425" i="2"/>
  <c r="H425" i="2"/>
  <c r="A426" i="2"/>
  <c r="B426" i="2" s="1"/>
  <c r="G425" i="2" l="1"/>
  <c r="I425" i="2" s="1"/>
  <c r="E426" i="2" s="1"/>
  <c r="F426" i="2"/>
  <c r="C426" i="2"/>
  <c r="D426" i="2"/>
  <c r="H426" i="2"/>
  <c r="A427" i="2"/>
  <c r="B427" i="2" s="1"/>
  <c r="G426" i="2" l="1"/>
  <c r="I426" i="2" s="1"/>
  <c r="E427" i="2" s="1"/>
  <c r="D427" i="2"/>
  <c r="F427" i="2"/>
  <c r="H427" i="2"/>
  <c r="A428" i="2"/>
  <c r="B428" i="2" s="1"/>
  <c r="C427" i="2"/>
  <c r="G427" i="2" l="1"/>
  <c r="I427" i="2" s="1"/>
  <c r="E428" i="2" s="1"/>
  <c r="D428" i="2"/>
  <c r="H428" i="2"/>
  <c r="C428" i="2"/>
  <c r="F428" i="2"/>
  <c r="A429" i="2"/>
  <c r="B429" i="2" s="1"/>
  <c r="G428" i="2" l="1"/>
  <c r="I428" i="2" s="1"/>
  <c r="E429" i="2" s="1"/>
  <c r="D429" i="2"/>
  <c r="C429" i="2"/>
  <c r="H429" i="2"/>
  <c r="F429" i="2"/>
  <c r="A430" i="2"/>
  <c r="B430" i="2" s="1"/>
  <c r="G429" i="2" l="1"/>
  <c r="I429" i="2" s="1"/>
  <c r="E430" i="2"/>
  <c r="H430" i="2"/>
  <c r="F430" i="2"/>
  <c r="D430" i="2"/>
  <c r="C430" i="2"/>
  <c r="A431" i="2"/>
  <c r="B431" i="2" s="1"/>
  <c r="G430" i="2"/>
  <c r="I430" i="2" l="1"/>
  <c r="E431" i="2"/>
  <c r="D431" i="2"/>
  <c r="H431" i="2"/>
  <c r="C431" i="2"/>
  <c r="A432" i="2"/>
  <c r="B432" i="2" s="1"/>
  <c r="F431" i="2"/>
  <c r="G431" i="2" s="1"/>
  <c r="I431" i="2" l="1"/>
  <c r="E432" i="2"/>
  <c r="C432" i="2"/>
  <c r="H432" i="2"/>
  <c r="D432" i="2"/>
  <c r="F432" i="2"/>
  <c r="A433" i="2"/>
  <c r="B433" i="2" s="1"/>
  <c r="G432" i="2" l="1"/>
  <c r="I432" i="2" s="1"/>
  <c r="E433" i="2" s="1"/>
  <c r="D433" i="2"/>
  <c r="F433" i="2"/>
  <c r="C433" i="2"/>
  <c r="H433" i="2"/>
  <c r="A434" i="2"/>
  <c r="B434" i="2" s="1"/>
  <c r="G433" i="2" l="1"/>
  <c r="I433" i="2" s="1"/>
  <c r="E434" i="2" s="1"/>
  <c r="D434" i="2"/>
  <c r="H434" i="2"/>
  <c r="F434" i="2"/>
  <c r="C434" i="2"/>
  <c r="A435" i="2"/>
  <c r="B435" i="2" s="1"/>
  <c r="G434" i="2" l="1"/>
  <c r="I434" i="2" s="1"/>
  <c r="E435" i="2" s="1"/>
  <c r="D435" i="2"/>
  <c r="F435" i="2"/>
  <c r="H435" i="2"/>
  <c r="C435" i="2"/>
  <c r="A436" i="2"/>
  <c r="B436" i="2" s="1"/>
  <c r="G435" i="2" l="1"/>
  <c r="I435" i="2" s="1"/>
  <c r="E436" i="2" s="1"/>
  <c r="C436" i="2"/>
  <c r="H436" i="2"/>
  <c r="D436" i="2"/>
  <c r="F436" i="2"/>
  <c r="A437" i="2"/>
  <c r="B437" i="2" s="1"/>
  <c r="G436" i="2" l="1"/>
  <c r="I436" i="2" s="1"/>
  <c r="E437" i="2"/>
  <c r="C437" i="2"/>
  <c r="H437" i="2"/>
  <c r="D437" i="2"/>
  <c r="A438" i="2"/>
  <c r="B438" i="2" s="1"/>
  <c r="F437" i="2"/>
  <c r="G437" i="2" l="1"/>
  <c r="I437" i="2" s="1"/>
  <c r="E438" i="2" s="1"/>
  <c r="D438" i="2"/>
  <c r="F438" i="2"/>
  <c r="C438" i="2"/>
  <c r="H438" i="2"/>
  <c r="A439" i="2"/>
  <c r="B439" i="2" s="1"/>
  <c r="G438" i="2" l="1"/>
  <c r="I438" i="2"/>
  <c r="E439" i="2" s="1"/>
  <c r="H439" i="2"/>
  <c r="C439" i="2"/>
  <c r="D439" i="2"/>
  <c r="A440" i="2"/>
  <c r="B440" i="2" s="1"/>
  <c r="F439" i="2"/>
  <c r="G439" i="2" l="1"/>
  <c r="I439" i="2"/>
  <c r="E440" i="2"/>
  <c r="H440" i="2"/>
  <c r="D440" i="2"/>
  <c r="C440" i="2"/>
  <c r="F440" i="2"/>
  <c r="A441" i="2"/>
  <c r="B441" i="2" s="1"/>
  <c r="G440" i="2"/>
  <c r="I440" i="2" s="1"/>
  <c r="E441" i="2" l="1"/>
  <c r="C441" i="2"/>
  <c r="F441" i="2"/>
  <c r="A442" i="2"/>
  <c r="B442" i="2" s="1"/>
  <c r="H441" i="2"/>
  <c r="D441" i="2"/>
  <c r="G441" i="2" s="1"/>
  <c r="I441" i="2" l="1"/>
  <c r="E442" i="2"/>
  <c r="A443" i="2"/>
  <c r="B443" i="2" s="1"/>
  <c r="H442" i="2"/>
  <c r="C442" i="2"/>
  <c r="D442" i="2"/>
  <c r="F442" i="2"/>
  <c r="G442" i="2" l="1"/>
  <c r="I442" i="2" s="1"/>
  <c r="E443" i="2" s="1"/>
  <c r="C443" i="2"/>
  <c r="A444" i="2"/>
  <c r="B444" i="2" s="1"/>
  <c r="D443" i="2"/>
  <c r="H443" i="2"/>
  <c r="F443" i="2"/>
  <c r="G443" i="2" l="1"/>
  <c r="I443" i="2"/>
  <c r="E444" i="2" s="1"/>
  <c r="C444" i="2"/>
  <c r="A445" i="2"/>
  <c r="B445" i="2" s="1"/>
  <c r="F444" i="2"/>
  <c r="H444" i="2"/>
  <c r="D444" i="2"/>
  <c r="G444" i="2" l="1"/>
  <c r="I444" i="2"/>
  <c r="E445" i="2" s="1"/>
  <c r="C445" i="2"/>
  <c r="H445" i="2"/>
  <c r="D445" i="2"/>
  <c r="F445" i="2"/>
  <c r="A446" i="2"/>
  <c r="B446" i="2" s="1"/>
  <c r="G445" i="2" l="1"/>
  <c r="I445" i="2"/>
  <c r="E446" i="2" s="1"/>
  <c r="H446" i="2"/>
  <c r="F446" i="2"/>
  <c r="D446" i="2"/>
  <c r="C446" i="2"/>
  <c r="A447" i="2"/>
  <c r="B447" i="2" s="1"/>
  <c r="G446" i="2" l="1"/>
  <c r="I446" i="2" s="1"/>
  <c r="E447" i="2" s="1"/>
  <c r="H447" i="2"/>
  <c r="C447" i="2"/>
  <c r="A448" i="2"/>
  <c r="B448" i="2" s="1"/>
  <c r="F447" i="2"/>
  <c r="D447" i="2"/>
  <c r="G447" i="2" l="1"/>
  <c r="I447" i="2" s="1"/>
  <c r="E448" i="2"/>
  <c r="A449" i="2"/>
  <c r="B449" i="2" s="1"/>
  <c r="H448" i="2"/>
  <c r="D448" i="2"/>
  <c r="C448" i="2"/>
  <c r="F448" i="2"/>
  <c r="G448" i="2" s="1"/>
  <c r="I448" i="2" l="1"/>
  <c r="E449" i="2"/>
  <c r="H449" i="2"/>
  <c r="F449" i="2"/>
  <c r="D449" i="2"/>
  <c r="C449" i="2"/>
  <c r="A450" i="2"/>
  <c r="B450" i="2" s="1"/>
  <c r="G449" i="2"/>
  <c r="I449" i="2" s="1"/>
  <c r="E450" i="2" l="1"/>
  <c r="F450" i="2"/>
  <c r="H450" i="2"/>
  <c r="C450" i="2"/>
  <c r="D450" i="2"/>
  <c r="A451" i="2"/>
  <c r="B451" i="2" s="1"/>
  <c r="G450" i="2"/>
  <c r="I450" i="2" s="1"/>
  <c r="E451" i="2" l="1"/>
  <c r="A452" i="2"/>
  <c r="B452" i="2" s="1"/>
  <c r="H451" i="2"/>
  <c r="C451" i="2"/>
  <c r="D451" i="2"/>
  <c r="F451" i="2"/>
  <c r="G451" i="2" l="1"/>
  <c r="I451" i="2"/>
  <c r="E452" i="2" s="1"/>
  <c r="H452" i="2"/>
  <c r="C452" i="2"/>
  <c r="A453" i="2"/>
  <c r="B453" i="2" s="1"/>
  <c r="F452" i="2"/>
  <c r="D452" i="2"/>
  <c r="G452" i="2" l="1"/>
  <c r="I452" i="2" s="1"/>
  <c r="E453" i="2" s="1"/>
  <c r="C453" i="2"/>
  <c r="F453" i="2"/>
  <c r="A454" i="2"/>
  <c r="B454" i="2" s="1"/>
  <c r="H453" i="2"/>
  <c r="D453" i="2"/>
  <c r="G453" i="2" s="1"/>
  <c r="I453" i="2" l="1"/>
  <c r="E454" i="2"/>
  <c r="C454" i="2"/>
  <c r="H454" i="2"/>
  <c r="D454" i="2"/>
  <c r="A455" i="2"/>
  <c r="B455" i="2" s="1"/>
  <c r="F454" i="2"/>
  <c r="G454" i="2" s="1"/>
  <c r="I454" i="2" s="1"/>
  <c r="E455" i="2" l="1"/>
  <c r="C455" i="2"/>
  <c r="D455" i="2"/>
  <c r="H455" i="2"/>
  <c r="F455" i="2"/>
  <c r="G455" i="2" s="1"/>
  <c r="A456" i="2"/>
  <c r="B456" i="2" s="1"/>
  <c r="I455" i="2" l="1"/>
  <c r="E456" i="2"/>
  <c r="D456" i="2"/>
  <c r="C456" i="2"/>
  <c r="H456" i="2"/>
  <c r="F456" i="2"/>
  <c r="A457" i="2"/>
  <c r="B457" i="2" s="1"/>
  <c r="G456" i="2"/>
  <c r="I456" i="2" s="1"/>
  <c r="E457" i="2" l="1"/>
  <c r="H457" i="2"/>
  <c r="F457" i="2"/>
  <c r="D457" i="2"/>
  <c r="C457" i="2"/>
  <c r="A458" i="2"/>
  <c r="B458" i="2" s="1"/>
  <c r="G457" i="2"/>
  <c r="I457" i="2" s="1"/>
  <c r="E458" i="2" l="1"/>
  <c r="A459" i="2"/>
  <c r="B459" i="2" s="1"/>
  <c r="H458" i="2"/>
  <c r="C458" i="2"/>
  <c r="F458" i="2"/>
  <c r="D458" i="2"/>
  <c r="G458" i="2" l="1"/>
  <c r="I458" i="2" s="1"/>
  <c r="E459" i="2" s="1"/>
  <c r="D459" i="2"/>
  <c r="H459" i="2"/>
  <c r="C459" i="2"/>
  <c r="F459" i="2"/>
  <c r="A460" i="2"/>
  <c r="B460" i="2" s="1"/>
  <c r="G459" i="2"/>
  <c r="I459" i="2" l="1"/>
  <c r="E460" i="2"/>
  <c r="C460" i="2"/>
  <c r="H460" i="2"/>
  <c r="A461" i="2"/>
  <c r="B461" i="2" s="1"/>
  <c r="F460" i="2"/>
  <c r="D460" i="2"/>
  <c r="G460" i="2" l="1"/>
  <c r="I460" i="2" s="1"/>
  <c r="E461" i="2"/>
  <c r="C461" i="2"/>
  <c r="D461" i="2"/>
  <c r="H461" i="2"/>
  <c r="A462" i="2"/>
  <c r="B462" i="2" s="1"/>
  <c r="F461" i="2"/>
  <c r="G461" i="2"/>
  <c r="I461" i="2" l="1"/>
  <c r="E462" i="2"/>
  <c r="H462" i="2"/>
  <c r="C462" i="2"/>
  <c r="D462" i="2"/>
  <c r="A463" i="2"/>
  <c r="B463" i="2" s="1"/>
  <c r="F462" i="2"/>
  <c r="G462" i="2" s="1"/>
  <c r="I462" i="2" s="1"/>
  <c r="E463" i="2" l="1"/>
  <c r="C463" i="2"/>
  <c r="H463" i="2"/>
  <c r="D463" i="2"/>
  <c r="F463" i="2"/>
  <c r="A464" i="2"/>
  <c r="B464" i="2" s="1"/>
  <c r="G463" i="2" l="1"/>
  <c r="I463" i="2" s="1"/>
  <c r="E464" i="2" s="1"/>
  <c r="D464" i="2"/>
  <c r="C464" i="2"/>
  <c r="H464" i="2"/>
  <c r="F464" i="2"/>
  <c r="A465" i="2"/>
  <c r="B465" i="2" s="1"/>
  <c r="G464" i="2" l="1"/>
  <c r="I464" i="2" s="1"/>
  <c r="E465" i="2" s="1"/>
  <c r="D465" i="2"/>
  <c r="A466" i="2"/>
  <c r="B466" i="2" s="1"/>
  <c r="C465" i="2"/>
  <c r="H465" i="2"/>
  <c r="F465" i="2"/>
  <c r="G465" i="2" l="1"/>
  <c r="I465" i="2"/>
  <c r="E466" i="2" s="1"/>
  <c r="D466" i="2"/>
  <c r="A467" i="2"/>
  <c r="B467" i="2" s="1"/>
  <c r="H466" i="2"/>
  <c r="F466" i="2"/>
  <c r="C466" i="2"/>
  <c r="G466" i="2" l="1"/>
  <c r="I466" i="2" s="1"/>
  <c r="E467" i="2" s="1"/>
  <c r="D467" i="2"/>
  <c r="C467" i="2"/>
  <c r="F467" i="2"/>
  <c r="A468" i="2"/>
  <c r="B468" i="2" s="1"/>
  <c r="H467" i="2"/>
  <c r="G467" i="2" l="1"/>
  <c r="I467" i="2"/>
  <c r="E468" i="2" s="1"/>
  <c r="H468" i="2"/>
  <c r="C468" i="2"/>
  <c r="D468" i="2"/>
  <c r="A469" i="2"/>
  <c r="B469" i="2" s="1"/>
  <c r="F468" i="2"/>
  <c r="G468" i="2" l="1"/>
  <c r="I468" i="2" s="1"/>
  <c r="E469" i="2" s="1"/>
  <c r="D469" i="2"/>
  <c r="F469" i="2"/>
  <c r="A470" i="2"/>
  <c r="B470" i="2" s="1"/>
  <c r="C469" i="2"/>
  <c r="H469" i="2"/>
  <c r="G469" i="2" l="1"/>
  <c r="I469" i="2" s="1"/>
  <c r="E470" i="2" s="1"/>
  <c r="G470" i="2" s="1"/>
  <c r="D470" i="2"/>
  <c r="F470" i="2"/>
  <c r="A471" i="2"/>
  <c r="B471" i="2" s="1"/>
  <c r="H470" i="2"/>
  <c r="C470" i="2"/>
  <c r="I470" i="2" l="1"/>
  <c r="E471" i="2" s="1"/>
  <c r="F471" i="2"/>
  <c r="C471" i="2"/>
  <c r="H471" i="2"/>
  <c r="D471" i="2"/>
  <c r="A472" i="2"/>
  <c r="B472" i="2" s="1"/>
  <c r="G471" i="2" l="1"/>
  <c r="I471" i="2"/>
  <c r="E472" i="2"/>
  <c r="C472" i="2"/>
  <c r="H472" i="2"/>
  <c r="D472" i="2"/>
  <c r="F472" i="2"/>
  <c r="A473" i="2"/>
  <c r="B473" i="2" s="1"/>
  <c r="G472" i="2" l="1"/>
  <c r="I472" i="2" s="1"/>
  <c r="E473" i="2" s="1"/>
  <c r="D473" i="2"/>
  <c r="A474" i="2"/>
  <c r="B474" i="2" s="1"/>
  <c r="F473" i="2"/>
  <c r="H473" i="2"/>
  <c r="C473" i="2"/>
  <c r="G473" i="2" l="1"/>
  <c r="I473" i="2" s="1"/>
  <c r="E474" i="2" s="1"/>
  <c r="D474" i="2"/>
  <c r="A475" i="2"/>
  <c r="B475" i="2" s="1"/>
  <c r="F474" i="2"/>
  <c r="C474" i="2"/>
  <c r="H474" i="2"/>
  <c r="G474" i="2" l="1"/>
  <c r="I474" i="2" s="1"/>
  <c r="E475" i="2" s="1"/>
  <c r="C475" i="2"/>
  <c r="D475" i="2"/>
  <c r="H475" i="2"/>
  <c r="A476" i="2"/>
  <c r="B476" i="2" s="1"/>
  <c r="F475" i="2"/>
  <c r="G475" i="2" l="1"/>
  <c r="I475" i="2"/>
  <c r="E476" i="2"/>
  <c r="D476" i="2"/>
  <c r="C476" i="2"/>
  <c r="H476" i="2"/>
  <c r="A477" i="2"/>
  <c r="B477" i="2" s="1"/>
  <c r="F476" i="2"/>
  <c r="G476" i="2" s="1"/>
  <c r="I476" i="2" s="1"/>
  <c r="E477" i="2" l="1"/>
  <c r="C477" i="2"/>
  <c r="F477" i="2"/>
  <c r="A478" i="2"/>
  <c r="B478" i="2" s="1"/>
  <c r="H477" i="2"/>
  <c r="D477" i="2"/>
  <c r="G477" i="2" l="1"/>
  <c r="I477" i="2" s="1"/>
  <c r="E478" i="2" s="1"/>
  <c r="D478" i="2"/>
  <c r="H478" i="2"/>
  <c r="C478" i="2"/>
  <c r="F478" i="2"/>
  <c r="A479" i="2"/>
  <c r="B479" i="2" s="1"/>
  <c r="G478" i="2" l="1"/>
  <c r="I478" i="2" s="1"/>
  <c r="E479" i="2" s="1"/>
  <c r="G479" i="2" s="1"/>
  <c r="C479" i="2"/>
  <c r="F479" i="2"/>
  <c r="D479" i="2"/>
  <c r="H479" i="2"/>
  <c r="A480" i="2"/>
  <c r="B480" i="2" s="1"/>
  <c r="I479" i="2" l="1"/>
  <c r="E480" i="2"/>
  <c r="F480" i="2"/>
  <c r="D480" i="2"/>
  <c r="C480" i="2"/>
  <c r="H480" i="2"/>
  <c r="A481" i="2"/>
  <c r="B481" i="2" s="1"/>
  <c r="G480" i="2"/>
  <c r="I480" i="2" s="1"/>
  <c r="E481" i="2" l="1"/>
  <c r="C481" i="2"/>
  <c r="H481" i="2"/>
  <c r="D481" i="2"/>
  <c r="F481" i="2"/>
  <c r="A482" i="2"/>
  <c r="B482" i="2" s="1"/>
  <c r="G481" i="2" l="1"/>
  <c r="I481" i="2" s="1"/>
  <c r="E482" i="2" s="1"/>
  <c r="C482" i="2"/>
  <c r="H482" i="2"/>
  <c r="A483" i="2"/>
  <c r="B483" i="2" s="1"/>
  <c r="D482" i="2"/>
  <c r="F482" i="2"/>
  <c r="G482" i="2" l="1"/>
  <c r="I482" i="2" s="1"/>
  <c r="E483" i="2" s="1"/>
  <c r="C483" i="2"/>
  <c r="F483" i="2"/>
  <c r="H483" i="2"/>
  <c r="D483" i="2"/>
  <c r="A484" i="2"/>
  <c r="B484" i="2" s="1"/>
  <c r="G483" i="2" l="1"/>
  <c r="I483" i="2"/>
  <c r="E484" i="2"/>
  <c r="D484" i="2"/>
  <c r="F484" i="2"/>
  <c r="C484" i="2"/>
  <c r="H484" i="2"/>
  <c r="A485" i="2"/>
  <c r="B485" i="2" s="1"/>
  <c r="G484" i="2"/>
  <c r="I484" i="2" l="1"/>
  <c r="E485" i="2"/>
  <c r="D485" i="2"/>
  <c r="C485" i="2"/>
  <c r="H485" i="2"/>
  <c r="F485" i="2"/>
  <c r="G485" i="2" s="1"/>
  <c r="A486" i="2"/>
  <c r="B486" i="2" s="1"/>
  <c r="I485" i="2" l="1"/>
  <c r="E486" i="2"/>
  <c r="D486" i="2"/>
  <c r="C486" i="2"/>
  <c r="F486" i="2"/>
  <c r="H486" i="2"/>
  <c r="A487" i="2"/>
  <c r="B487" i="2" s="1"/>
  <c r="G486" i="2"/>
  <c r="I486" i="2" s="1"/>
  <c r="E487" i="2" l="1"/>
  <c r="A488" i="2"/>
  <c r="B488" i="2" s="1"/>
  <c r="F487" i="2"/>
  <c r="H487" i="2"/>
  <c r="D487" i="2"/>
  <c r="C487" i="2"/>
  <c r="G487" i="2"/>
  <c r="I487" i="2" l="1"/>
  <c r="E488" i="2" s="1"/>
  <c r="H488" i="2"/>
  <c r="F488" i="2"/>
  <c r="D488" i="2"/>
  <c r="C488" i="2"/>
  <c r="A489" i="2"/>
  <c r="B489" i="2" s="1"/>
  <c r="G488" i="2"/>
  <c r="I488" i="2" s="1"/>
  <c r="E489" i="2" l="1"/>
  <c r="H489" i="2"/>
  <c r="D489" i="2"/>
  <c r="C489" i="2"/>
  <c r="F489" i="2"/>
  <c r="A490" i="2"/>
  <c r="B490" i="2" s="1"/>
  <c r="G489" i="2"/>
  <c r="I489" i="2" s="1"/>
  <c r="E490" i="2" l="1"/>
  <c r="H490" i="2"/>
  <c r="A491" i="2"/>
  <c r="B491" i="2" s="1"/>
  <c r="D490" i="2"/>
  <c r="C490" i="2"/>
  <c r="F490" i="2"/>
  <c r="G490" i="2" s="1"/>
  <c r="I490" i="2" s="1"/>
  <c r="E491" i="2" l="1"/>
  <c r="D491" i="2"/>
  <c r="H491" i="2"/>
  <c r="C491" i="2"/>
  <c r="A492" i="2"/>
  <c r="B492" i="2" s="1"/>
  <c r="F491" i="2"/>
  <c r="G491" i="2" l="1"/>
  <c r="I491" i="2" s="1"/>
  <c r="E492" i="2" s="1"/>
  <c r="D492" i="2"/>
  <c r="H492" i="2"/>
  <c r="C492" i="2"/>
  <c r="F492" i="2"/>
  <c r="A493" i="2"/>
  <c r="B493" i="2" s="1"/>
  <c r="G492" i="2" l="1"/>
  <c r="I492" i="2" s="1"/>
  <c r="E493" i="2" s="1"/>
  <c r="H493" i="2"/>
  <c r="A494" i="2"/>
  <c r="B494" i="2" s="1"/>
  <c r="F493" i="2"/>
  <c r="C493" i="2"/>
  <c r="D493" i="2"/>
  <c r="G493" i="2" l="1"/>
  <c r="I493" i="2" s="1"/>
  <c r="E494" i="2" s="1"/>
  <c r="A495" i="2"/>
  <c r="B495" i="2" s="1"/>
  <c r="C494" i="2"/>
  <c r="H494" i="2"/>
  <c r="F494" i="2"/>
  <c r="D494" i="2"/>
  <c r="G494" i="2" l="1"/>
  <c r="I494" i="2" s="1"/>
  <c r="E495" i="2" s="1"/>
  <c r="H495" i="2"/>
  <c r="D495" i="2"/>
  <c r="C495" i="2"/>
  <c r="F495" i="2"/>
  <c r="G495" i="2" s="1"/>
  <c r="I495" i="2" s="1"/>
  <c r="A496" i="2"/>
  <c r="B496" i="2" s="1"/>
  <c r="E496" i="2" l="1"/>
  <c r="H496" i="2"/>
  <c r="D496" i="2"/>
  <c r="C496" i="2"/>
  <c r="F496" i="2"/>
  <c r="A497" i="2"/>
  <c r="B497" i="2" s="1"/>
  <c r="G496" i="2" l="1"/>
  <c r="I496" i="2" s="1"/>
  <c r="E497" i="2" s="1"/>
  <c r="H497" i="2"/>
  <c r="D497" i="2"/>
  <c r="C497" i="2"/>
  <c r="A498" i="2"/>
  <c r="B498" i="2" s="1"/>
  <c r="F497" i="2"/>
  <c r="G497" i="2" l="1"/>
  <c r="I497" i="2" s="1"/>
  <c r="E498" i="2" s="1"/>
  <c r="H498" i="2"/>
  <c r="A499" i="2"/>
  <c r="B499" i="2" s="1"/>
  <c r="F498" i="2"/>
  <c r="C498" i="2"/>
  <c r="D498" i="2"/>
  <c r="G498" i="2" l="1"/>
  <c r="I498" i="2" s="1"/>
  <c r="E499" i="2" s="1"/>
  <c r="H499" i="2"/>
  <c r="F499" i="2"/>
  <c r="A500" i="2"/>
  <c r="B500" i="2" s="1"/>
  <c r="C499" i="2"/>
  <c r="D499" i="2"/>
  <c r="G499" i="2" l="1"/>
  <c r="I499" i="2" s="1"/>
  <c r="E500" i="2" s="1"/>
  <c r="F500" i="2"/>
  <c r="C500" i="2"/>
  <c r="H500" i="2"/>
  <c r="A501" i="2"/>
  <c r="B501" i="2" s="1"/>
  <c r="D500" i="2"/>
  <c r="G500" i="2" l="1"/>
  <c r="I500" i="2" s="1"/>
  <c r="E501" i="2" s="1"/>
  <c r="F501" i="2"/>
  <c r="A502" i="2"/>
  <c r="B502" i="2" s="1"/>
  <c r="H501" i="2"/>
  <c r="C501" i="2"/>
  <c r="D501" i="2"/>
  <c r="G501" i="2" l="1"/>
  <c r="I501" i="2"/>
  <c r="E502" i="2" s="1"/>
  <c r="C502" i="2"/>
  <c r="H502" i="2"/>
  <c r="D502" i="2"/>
  <c r="A503" i="2"/>
  <c r="B503" i="2" s="1"/>
  <c r="F502" i="2"/>
  <c r="G502" i="2" l="1"/>
  <c r="I502" i="2" s="1"/>
  <c r="E503" i="2" s="1"/>
  <c r="F503" i="2"/>
  <c r="H503" i="2"/>
  <c r="C503" i="2"/>
  <c r="D503" i="2"/>
  <c r="A504" i="2"/>
  <c r="B504" i="2" s="1"/>
  <c r="G503" i="2" l="1"/>
  <c r="I503" i="2" s="1"/>
  <c r="E504" i="2"/>
  <c r="D504" i="2"/>
  <c r="C504" i="2"/>
  <c r="A505" i="2"/>
  <c r="B505" i="2" s="1"/>
  <c r="H504" i="2"/>
  <c r="F504" i="2"/>
  <c r="G504" i="2" s="1"/>
  <c r="I504" i="2" l="1"/>
  <c r="E505" i="2" s="1"/>
  <c r="H505" i="2"/>
  <c r="D505" i="2"/>
  <c r="C505" i="2"/>
  <c r="F505" i="2"/>
  <c r="A506" i="2"/>
  <c r="B506" i="2" s="1"/>
  <c r="G505" i="2" l="1"/>
  <c r="I505" i="2" s="1"/>
  <c r="E506" i="2"/>
  <c r="D506" i="2"/>
  <c r="H506" i="2"/>
  <c r="C506" i="2"/>
  <c r="A507" i="2"/>
  <c r="B507" i="2" s="1"/>
  <c r="F506" i="2"/>
  <c r="G506" i="2" s="1"/>
  <c r="I506" i="2" l="1"/>
  <c r="E507" i="2"/>
  <c r="H507" i="2"/>
  <c r="C507" i="2"/>
  <c r="A508" i="2"/>
  <c r="B508" i="2" s="1"/>
  <c r="D507" i="2"/>
  <c r="F507" i="2"/>
  <c r="G507" i="2" l="1"/>
  <c r="I507" i="2" s="1"/>
  <c r="E508" i="2"/>
  <c r="D508" i="2"/>
  <c r="F508" i="2"/>
  <c r="C508" i="2"/>
  <c r="H508" i="2"/>
  <c r="A509" i="2"/>
  <c r="B509" i="2" s="1"/>
  <c r="G508" i="2"/>
  <c r="I508" i="2" l="1"/>
  <c r="E509" i="2" s="1"/>
  <c r="A510" i="2"/>
  <c r="B510" i="2" s="1"/>
  <c r="C509" i="2"/>
  <c r="D509" i="2"/>
  <c r="H509" i="2"/>
  <c r="F509" i="2"/>
  <c r="G509" i="2" l="1"/>
  <c r="I509" i="2" s="1"/>
  <c r="E510" i="2" s="1"/>
  <c r="C510" i="2"/>
  <c r="D510" i="2"/>
  <c r="H510" i="2"/>
  <c r="A511" i="2"/>
  <c r="B511" i="2" s="1"/>
  <c r="F510" i="2"/>
  <c r="G510" i="2" l="1"/>
  <c r="I510" i="2"/>
  <c r="E511" i="2"/>
  <c r="C511" i="2"/>
  <c r="H511" i="2"/>
  <c r="F511" i="2"/>
  <c r="D511" i="2"/>
  <c r="A512" i="2"/>
  <c r="B512" i="2" s="1"/>
  <c r="G511" i="2" l="1"/>
  <c r="I511" i="2" s="1"/>
  <c r="E512" i="2" s="1"/>
  <c r="H512" i="2"/>
  <c r="F512" i="2"/>
  <c r="D512" i="2"/>
  <c r="C512" i="2"/>
  <c r="A513" i="2"/>
  <c r="B513" i="2" s="1"/>
  <c r="G512" i="2" l="1"/>
  <c r="I512" i="2"/>
  <c r="E513" i="2"/>
  <c r="C513" i="2"/>
  <c r="A514" i="2"/>
  <c r="B514" i="2" s="1"/>
  <c r="D513" i="2"/>
  <c r="H513" i="2"/>
  <c r="F513" i="2"/>
  <c r="G513" i="2" l="1"/>
  <c r="I513" i="2"/>
  <c r="E514" i="2"/>
  <c r="C514" i="2"/>
  <c r="D514" i="2"/>
  <c r="H514" i="2"/>
  <c r="A515" i="2"/>
  <c r="B515" i="2" s="1"/>
  <c r="F514" i="2"/>
  <c r="G514" i="2"/>
  <c r="I514" i="2" l="1"/>
  <c r="E515" i="2"/>
  <c r="D515" i="2"/>
  <c r="H515" i="2"/>
  <c r="A516" i="2"/>
  <c r="B516" i="2" s="1"/>
  <c r="F515" i="2"/>
  <c r="C515" i="2"/>
  <c r="G515" i="2"/>
  <c r="I515" i="2" s="1"/>
  <c r="E516" i="2" l="1"/>
  <c r="D516" i="2"/>
  <c r="C516" i="2"/>
  <c r="F516" i="2"/>
  <c r="A517" i="2"/>
  <c r="B517" i="2" s="1"/>
  <c r="H516" i="2"/>
  <c r="G516" i="2"/>
  <c r="I516" i="2" l="1"/>
  <c r="E517" i="2"/>
  <c r="C517" i="2"/>
  <c r="D517" i="2"/>
  <c r="H517" i="2"/>
  <c r="F517" i="2"/>
  <c r="G517" i="2" s="1"/>
  <c r="A518" i="2"/>
  <c r="B518" i="2" s="1"/>
  <c r="I517" i="2" l="1"/>
  <c r="E518" i="2"/>
  <c r="H518" i="2"/>
  <c r="A519" i="2"/>
  <c r="B519" i="2" s="1"/>
  <c r="F518" i="2"/>
  <c r="C518" i="2"/>
  <c r="D518" i="2"/>
  <c r="G518" i="2" s="1"/>
  <c r="I518" i="2" s="1"/>
  <c r="E519" i="2" l="1"/>
  <c r="F519" i="2"/>
  <c r="H519" i="2"/>
  <c r="D519" i="2"/>
  <c r="C519" i="2"/>
  <c r="A520" i="2"/>
  <c r="B520" i="2" s="1"/>
  <c r="G519" i="2"/>
  <c r="I519" i="2" s="1"/>
  <c r="E520" i="2" l="1"/>
  <c r="H520" i="2"/>
  <c r="C520" i="2"/>
  <c r="D520" i="2"/>
  <c r="A521" i="2"/>
  <c r="B521" i="2" s="1"/>
  <c r="F520" i="2"/>
  <c r="G520" i="2" s="1"/>
  <c r="I520" i="2" s="1"/>
  <c r="E521" i="2" l="1"/>
  <c r="C521" i="2"/>
  <c r="H521" i="2"/>
  <c r="D521" i="2"/>
  <c r="F521" i="2"/>
  <c r="A522" i="2"/>
  <c r="B522" i="2" s="1"/>
  <c r="G521" i="2" l="1"/>
  <c r="I521" i="2" s="1"/>
  <c r="E522" i="2" s="1"/>
  <c r="D522" i="2"/>
  <c r="A523" i="2"/>
  <c r="B523" i="2" s="1"/>
  <c r="H522" i="2"/>
  <c r="C522" i="2"/>
  <c r="F522" i="2"/>
  <c r="G522" i="2" l="1"/>
  <c r="I522" i="2"/>
  <c r="E523" i="2" s="1"/>
  <c r="H523" i="2"/>
  <c r="D523" i="2"/>
  <c r="C523" i="2"/>
  <c r="F523" i="2"/>
  <c r="A524" i="2"/>
  <c r="B524" i="2" s="1"/>
  <c r="G523" i="2"/>
  <c r="I523" i="2" s="1"/>
  <c r="E524" i="2" l="1"/>
  <c r="D524" i="2"/>
  <c r="H524" i="2"/>
  <c r="C524" i="2"/>
  <c r="A525" i="2"/>
  <c r="B525" i="2" s="1"/>
  <c r="F524" i="2"/>
  <c r="G524" i="2" s="1"/>
  <c r="I524" i="2" s="1"/>
  <c r="E525" i="2" l="1"/>
  <c r="H525" i="2"/>
  <c r="D525" i="2"/>
  <c r="C525" i="2"/>
  <c r="F525" i="2"/>
  <c r="A526" i="2"/>
  <c r="B526" i="2" s="1"/>
  <c r="G525" i="2"/>
  <c r="I525" i="2" s="1"/>
  <c r="E526" i="2" l="1"/>
  <c r="H526" i="2"/>
  <c r="D526" i="2"/>
  <c r="C526" i="2"/>
  <c r="F526" i="2"/>
  <c r="G526" i="2" s="1"/>
  <c r="I526" i="2" s="1"/>
  <c r="A527" i="2"/>
  <c r="B527" i="2" s="1"/>
  <c r="E527" i="2" l="1"/>
  <c r="D527" i="2"/>
  <c r="C527" i="2"/>
  <c r="A528" i="2"/>
  <c r="B528" i="2" s="1"/>
  <c r="H527" i="2"/>
  <c r="F527" i="2"/>
  <c r="G527" i="2" s="1"/>
  <c r="I527" i="2" l="1"/>
  <c r="E528" i="2" s="1"/>
  <c r="H528" i="2"/>
  <c r="C528" i="2"/>
  <c r="D528" i="2"/>
  <c r="F528" i="2"/>
  <c r="A529" i="2"/>
  <c r="B529" i="2" s="1"/>
  <c r="G528" i="2"/>
  <c r="I528" i="2" s="1"/>
  <c r="E529" i="2" l="1"/>
  <c r="D529" i="2"/>
  <c r="A530" i="2"/>
  <c r="B530" i="2" s="1"/>
  <c r="C529" i="2"/>
  <c r="H529" i="2"/>
  <c r="F529" i="2"/>
  <c r="G529" i="2" s="1"/>
  <c r="I529" i="2" l="1"/>
  <c r="E530" i="2"/>
  <c r="D530" i="2"/>
  <c r="A531" i="2"/>
  <c r="B531" i="2" s="1"/>
  <c r="F530" i="2"/>
  <c r="H530" i="2"/>
  <c r="C530" i="2"/>
  <c r="G530" i="2"/>
  <c r="I530" i="2" l="1"/>
  <c r="E531" i="2" s="1"/>
  <c r="D531" i="2"/>
  <c r="A532" i="2"/>
  <c r="B532" i="2" s="1"/>
  <c r="C531" i="2"/>
  <c r="F531" i="2"/>
  <c r="H531" i="2"/>
  <c r="G531" i="2"/>
  <c r="I531" i="2" l="1"/>
  <c r="E532" i="2" s="1"/>
  <c r="F532" i="2"/>
  <c r="C532" i="2"/>
  <c r="H532" i="2"/>
  <c r="D532" i="2"/>
  <c r="G532" i="2" s="1"/>
  <c r="A533" i="2"/>
  <c r="B533" i="2" s="1"/>
  <c r="I532" i="2" l="1"/>
  <c r="E533" i="2"/>
  <c r="A534" i="2"/>
  <c r="B534" i="2" s="1"/>
  <c r="C533" i="2"/>
  <c r="D533" i="2"/>
  <c r="H533" i="2"/>
  <c r="F533" i="2"/>
  <c r="G533" i="2" s="1"/>
  <c r="I533" i="2" l="1"/>
  <c r="E534" i="2"/>
  <c r="D534" i="2"/>
  <c r="H534" i="2"/>
  <c r="C534" i="2"/>
  <c r="F534" i="2"/>
  <c r="A535" i="2"/>
  <c r="B535" i="2" s="1"/>
  <c r="G534" i="2"/>
  <c r="I534" i="2" s="1"/>
  <c r="E535" i="2" l="1"/>
  <c r="D535" i="2"/>
  <c r="C535" i="2"/>
  <c r="H535" i="2"/>
  <c r="F535" i="2"/>
  <c r="G535" i="2" s="1"/>
  <c r="I535" i="2" s="1"/>
  <c r="A536" i="2"/>
  <c r="B536" i="2" s="1"/>
  <c r="E536" i="2" l="1"/>
  <c r="C536" i="2"/>
  <c r="D536" i="2"/>
  <c r="H536" i="2"/>
  <c r="F536" i="2"/>
  <c r="G536" i="2" s="1"/>
  <c r="A537" i="2"/>
  <c r="B537" i="2" s="1"/>
  <c r="I536" i="2" l="1"/>
  <c r="E537" i="2" s="1"/>
  <c r="G537" i="2" s="1"/>
  <c r="I537" i="2" s="1"/>
  <c r="H537" i="2"/>
  <c r="F537" i="2"/>
  <c r="D537" i="2"/>
  <c r="A538" i="2"/>
  <c r="B538" i="2" s="1"/>
  <c r="C537" i="2"/>
  <c r="E538" i="2" l="1"/>
  <c r="D538" i="2"/>
  <c r="F538" i="2"/>
  <c r="A539" i="2"/>
  <c r="B539" i="2" s="1"/>
  <c r="H538" i="2"/>
  <c r="C538" i="2"/>
  <c r="G538" i="2"/>
  <c r="I538" i="2" l="1"/>
  <c r="E539" i="2" s="1"/>
  <c r="D539" i="2"/>
  <c r="C539" i="2"/>
  <c r="H539" i="2"/>
  <c r="A540" i="2"/>
  <c r="B540" i="2" s="1"/>
  <c r="F539" i="2"/>
  <c r="G539" i="2" l="1"/>
  <c r="I539" i="2" s="1"/>
  <c r="E540" i="2" s="1"/>
  <c r="H540" i="2"/>
  <c r="D540" i="2"/>
  <c r="C540" i="2"/>
  <c r="A541" i="2"/>
  <c r="B541" i="2" s="1"/>
  <c r="F540" i="2"/>
  <c r="G540" i="2" l="1"/>
  <c r="I540" i="2" s="1"/>
  <c r="E541" i="2" s="1"/>
  <c r="C541" i="2"/>
  <c r="D541" i="2"/>
  <c r="H541" i="2"/>
  <c r="F541" i="2"/>
  <c r="A542" i="2"/>
  <c r="B542" i="2" s="1"/>
  <c r="G541" i="2" l="1"/>
  <c r="I541" i="2"/>
  <c r="E542" i="2" s="1"/>
  <c r="G542" i="2" s="1"/>
  <c r="H542" i="2"/>
  <c r="D542" i="2"/>
  <c r="C542" i="2"/>
  <c r="F542" i="2"/>
  <c r="A543" i="2"/>
  <c r="B543" i="2" s="1"/>
  <c r="I542" i="2" l="1"/>
  <c r="E543" i="2"/>
  <c r="C543" i="2"/>
  <c r="D543" i="2"/>
  <c r="F543" i="2"/>
  <c r="G543" i="2" s="1"/>
  <c r="H543" i="2"/>
  <c r="A544" i="2"/>
  <c r="B544" i="2" s="1"/>
  <c r="I543" i="2" l="1"/>
  <c r="E544" i="2" s="1"/>
  <c r="D544" i="2"/>
  <c r="H544" i="2"/>
  <c r="C544" i="2"/>
  <c r="A545" i="2"/>
  <c r="B545" i="2" s="1"/>
  <c r="F544" i="2"/>
  <c r="G544" i="2" l="1"/>
  <c r="I544" i="2" s="1"/>
  <c r="E545" i="2"/>
  <c r="C545" i="2"/>
  <c r="H545" i="2"/>
  <c r="A546" i="2"/>
  <c r="B546" i="2" s="1"/>
  <c r="F545" i="2"/>
  <c r="D545" i="2"/>
  <c r="G545" i="2" l="1"/>
  <c r="I545" i="2" s="1"/>
  <c r="E546" i="2"/>
  <c r="F546" i="2"/>
  <c r="D546" i="2"/>
  <c r="C546" i="2"/>
  <c r="H546" i="2"/>
  <c r="A547" i="2"/>
  <c r="B547" i="2" s="1"/>
  <c r="G546" i="2" l="1"/>
  <c r="I546" i="2" s="1"/>
  <c r="E547" i="2" s="1"/>
  <c r="D547" i="2"/>
  <c r="A548" i="2"/>
  <c r="B548" i="2" s="1"/>
  <c r="C547" i="2"/>
  <c r="H547" i="2"/>
  <c r="F547" i="2"/>
  <c r="G547" i="2" l="1"/>
  <c r="I547" i="2" s="1"/>
  <c r="E548" i="2" s="1"/>
  <c r="A549" i="2"/>
  <c r="B549" i="2" s="1"/>
  <c r="D548" i="2"/>
  <c r="C548" i="2"/>
  <c r="H548" i="2"/>
  <c r="F548" i="2"/>
  <c r="G548" i="2" l="1"/>
  <c r="I548" i="2" s="1"/>
  <c r="E549" i="2" s="1"/>
  <c r="G549" i="2" s="1"/>
  <c r="H549" i="2"/>
  <c r="C549" i="2"/>
  <c r="F549" i="2"/>
  <c r="D549" i="2"/>
  <c r="A550" i="2"/>
  <c r="B550" i="2" s="1"/>
  <c r="I549" i="2" l="1"/>
  <c r="E550" i="2"/>
  <c r="H550" i="2"/>
  <c r="D550" i="2"/>
  <c r="C550" i="2"/>
  <c r="A551" i="2"/>
  <c r="B551" i="2" s="1"/>
  <c r="F550" i="2"/>
  <c r="G550" i="2" s="1"/>
  <c r="I550" i="2" s="1"/>
  <c r="E551" i="2" l="1"/>
  <c r="H551" i="2"/>
  <c r="C551" i="2"/>
  <c r="A552" i="2"/>
  <c r="B552" i="2" s="1"/>
  <c r="D551" i="2"/>
  <c r="F551" i="2"/>
  <c r="G551" i="2" l="1"/>
  <c r="I551" i="2" s="1"/>
  <c r="E552" i="2" s="1"/>
  <c r="G552" i="2" s="1"/>
  <c r="F552" i="2"/>
  <c r="H552" i="2"/>
  <c r="D552" i="2"/>
  <c r="C552" i="2"/>
  <c r="A553" i="2"/>
  <c r="B553" i="2" s="1"/>
  <c r="I552" i="2" l="1"/>
  <c r="E553" i="2"/>
  <c r="H553" i="2"/>
  <c r="C553" i="2"/>
  <c r="D553" i="2"/>
  <c r="F553" i="2"/>
  <c r="G553" i="2" s="1"/>
  <c r="A554" i="2"/>
  <c r="B554" i="2" s="1"/>
  <c r="I553" i="2" l="1"/>
  <c r="E554" i="2"/>
  <c r="F554" i="2"/>
  <c r="H554" i="2"/>
  <c r="D554" i="2"/>
  <c r="C554" i="2"/>
  <c r="A555" i="2"/>
  <c r="B555" i="2" s="1"/>
  <c r="G554" i="2"/>
  <c r="I554" i="2" s="1"/>
  <c r="E555" i="2" l="1"/>
  <c r="A556" i="2"/>
  <c r="B556" i="2" s="1"/>
  <c r="H555" i="2"/>
  <c r="C555" i="2"/>
  <c r="D555" i="2"/>
  <c r="F555" i="2"/>
  <c r="G555" i="2" l="1"/>
  <c r="I555" i="2"/>
  <c r="E556" i="2" s="1"/>
  <c r="C556" i="2"/>
  <c r="H556" i="2"/>
  <c r="D556" i="2"/>
  <c r="F556" i="2"/>
  <c r="A557" i="2"/>
  <c r="B557" i="2" s="1"/>
  <c r="G556" i="2" l="1"/>
  <c r="I556" i="2" s="1"/>
  <c r="E557" i="2" s="1"/>
  <c r="C557" i="2"/>
  <c r="H557" i="2"/>
  <c r="D557" i="2"/>
  <c r="F557" i="2"/>
  <c r="A558" i="2"/>
  <c r="B558" i="2" s="1"/>
  <c r="G557" i="2" l="1"/>
  <c r="I557" i="2" s="1"/>
  <c r="E558" i="2" s="1"/>
  <c r="D558" i="2"/>
  <c r="A559" i="2"/>
  <c r="B559" i="2" s="1"/>
  <c r="F558" i="2"/>
  <c r="H558" i="2"/>
  <c r="C558" i="2"/>
  <c r="G558" i="2" l="1"/>
  <c r="I558" i="2" s="1"/>
  <c r="E559" i="2" s="1"/>
  <c r="D559" i="2"/>
  <c r="H559" i="2"/>
  <c r="F559" i="2"/>
  <c r="C559" i="2"/>
  <c r="A560" i="2"/>
  <c r="B560" i="2" s="1"/>
  <c r="G559" i="2" l="1"/>
  <c r="I559" i="2" s="1"/>
  <c r="E560" i="2" s="1"/>
  <c r="G560" i="2" s="1"/>
  <c r="F560" i="2"/>
  <c r="D560" i="2"/>
  <c r="H560" i="2"/>
  <c r="C560" i="2"/>
  <c r="A561" i="2"/>
  <c r="B561" i="2" s="1"/>
  <c r="I560" i="2" l="1"/>
  <c r="E561" i="2"/>
  <c r="D561" i="2"/>
  <c r="H561" i="2"/>
  <c r="C561" i="2"/>
  <c r="A562" i="2"/>
  <c r="B562" i="2" s="1"/>
  <c r="F561" i="2"/>
  <c r="G561" i="2" s="1"/>
  <c r="I561" i="2" s="1"/>
  <c r="E562" i="2" l="1"/>
  <c r="H562" i="2"/>
  <c r="D562" i="2"/>
  <c r="C562" i="2"/>
  <c r="F562" i="2"/>
  <c r="A563" i="2"/>
  <c r="B563" i="2" s="1"/>
  <c r="G562" i="2" l="1"/>
  <c r="I562" i="2" s="1"/>
  <c r="E563" i="2" s="1"/>
  <c r="G563" i="2" s="1"/>
  <c r="H563" i="2"/>
  <c r="F563" i="2"/>
  <c r="D563" i="2"/>
  <c r="C563" i="2"/>
  <c r="A564" i="2"/>
  <c r="B564" i="2" s="1"/>
  <c r="I563" i="2" l="1"/>
  <c r="E564" i="2"/>
  <c r="A565" i="2"/>
  <c r="B565" i="2" s="1"/>
  <c r="F564" i="2"/>
  <c r="H564" i="2"/>
  <c r="C564" i="2"/>
  <c r="D564" i="2"/>
  <c r="G564" i="2" s="1"/>
  <c r="I564" i="2" l="1"/>
  <c r="E565" i="2"/>
  <c r="C565" i="2"/>
  <c r="D565" i="2"/>
  <c r="H565" i="2"/>
  <c r="A566" i="2"/>
  <c r="B566" i="2" s="1"/>
  <c r="F565" i="2"/>
  <c r="G565" i="2" s="1"/>
  <c r="I565" i="2" s="1"/>
  <c r="E566" i="2" l="1"/>
  <c r="C566" i="2"/>
  <c r="H566" i="2"/>
  <c r="D566" i="2"/>
  <c r="A567" i="2"/>
  <c r="B567" i="2" s="1"/>
  <c r="F566" i="2"/>
  <c r="G566" i="2" l="1"/>
  <c r="I566" i="2" s="1"/>
  <c r="E567" i="2"/>
  <c r="C567" i="2"/>
  <c r="A568" i="2"/>
  <c r="B568" i="2" s="1"/>
  <c r="D567" i="2"/>
  <c r="F567" i="2"/>
  <c r="H567" i="2"/>
  <c r="G567" i="2" l="1"/>
  <c r="I567" i="2" s="1"/>
  <c r="E568" i="2" s="1"/>
  <c r="D568" i="2"/>
  <c r="A569" i="2"/>
  <c r="B569" i="2" s="1"/>
  <c r="F568" i="2"/>
  <c r="C568" i="2"/>
  <c r="H568" i="2"/>
  <c r="G568" i="2" l="1"/>
  <c r="I568" i="2" s="1"/>
  <c r="E569" i="2" s="1"/>
  <c r="G569" i="2" s="1"/>
  <c r="D569" i="2"/>
  <c r="H569" i="2"/>
  <c r="A570" i="2"/>
  <c r="B570" i="2" s="1"/>
  <c r="F569" i="2"/>
  <c r="C569" i="2"/>
  <c r="I569" i="2" l="1"/>
  <c r="E570" i="2"/>
  <c r="F570" i="2"/>
  <c r="A571" i="2"/>
  <c r="B571" i="2" s="1"/>
  <c r="D570" i="2"/>
  <c r="C570" i="2"/>
  <c r="H570" i="2"/>
  <c r="G570" i="2"/>
  <c r="I570" i="2" l="1"/>
  <c r="E571" i="2" s="1"/>
  <c r="C571" i="2"/>
  <c r="H571" i="2"/>
  <c r="D571" i="2"/>
  <c r="A572" i="2"/>
  <c r="B572" i="2" s="1"/>
  <c r="F571" i="2"/>
  <c r="G571" i="2" s="1"/>
  <c r="I571" i="2" s="1"/>
  <c r="E572" i="2" l="1"/>
  <c r="F572" i="2"/>
  <c r="A573" i="2"/>
  <c r="B573" i="2" s="1"/>
  <c r="D572" i="2"/>
  <c r="C572" i="2"/>
  <c r="H572" i="2"/>
  <c r="G572" i="2"/>
  <c r="I572" i="2" l="1"/>
  <c r="E573" i="2" s="1"/>
  <c r="H573" i="2"/>
  <c r="F573" i="2"/>
  <c r="D573" i="2"/>
  <c r="A574" i="2"/>
  <c r="B574" i="2" s="1"/>
  <c r="C573" i="2"/>
  <c r="G573" i="2"/>
  <c r="I573" i="2" s="1"/>
  <c r="E574" i="2" l="1"/>
  <c r="F574" i="2"/>
  <c r="A575" i="2"/>
  <c r="B575" i="2" s="1"/>
  <c r="C574" i="2"/>
  <c r="H574" i="2"/>
  <c r="D574" i="2"/>
  <c r="G574" i="2" s="1"/>
  <c r="I574" i="2" l="1"/>
  <c r="E575" i="2" s="1"/>
  <c r="C575" i="2"/>
  <c r="H575" i="2"/>
  <c r="D575" i="2"/>
  <c r="A576" i="2"/>
  <c r="B576" i="2" s="1"/>
  <c r="F575" i="2"/>
  <c r="G575" i="2" l="1"/>
  <c r="I575" i="2" s="1"/>
  <c r="E576" i="2" s="1"/>
  <c r="F576" i="2"/>
  <c r="C576" i="2"/>
  <c r="H576" i="2"/>
  <c r="D576" i="2"/>
  <c r="A577" i="2"/>
  <c r="B577" i="2" s="1"/>
  <c r="G576" i="2" l="1"/>
  <c r="I576" i="2" s="1"/>
  <c r="E577" i="2" s="1"/>
  <c r="G577" i="2" s="1"/>
  <c r="D577" i="2"/>
  <c r="F577" i="2"/>
  <c r="H577" i="2"/>
  <c r="C577" i="2"/>
  <c r="A578" i="2"/>
  <c r="B578" i="2" s="1"/>
  <c r="I577" i="2" l="1"/>
  <c r="E578" i="2"/>
  <c r="F578" i="2"/>
  <c r="H578" i="2"/>
  <c r="D578" i="2"/>
  <c r="C578" i="2"/>
  <c r="A579" i="2"/>
  <c r="B579" i="2" s="1"/>
  <c r="G578" i="2"/>
  <c r="I578" i="2" s="1"/>
  <c r="E579" i="2" l="1"/>
  <c r="C579" i="2"/>
  <c r="H579" i="2"/>
  <c r="D579" i="2"/>
  <c r="A580" i="2"/>
  <c r="B580" i="2" s="1"/>
  <c r="F579" i="2"/>
  <c r="G579" i="2" l="1"/>
  <c r="I579" i="2" s="1"/>
  <c r="E580" i="2" s="1"/>
  <c r="C580" i="2"/>
  <c r="D580" i="2"/>
  <c r="H580" i="2"/>
  <c r="F580" i="2"/>
  <c r="A581" i="2"/>
  <c r="B581" i="2" s="1"/>
  <c r="G580" i="2" l="1"/>
  <c r="I580" i="2"/>
  <c r="E581" i="2"/>
  <c r="C581" i="2"/>
  <c r="H581" i="2"/>
  <c r="D581" i="2"/>
  <c r="F581" i="2"/>
  <c r="A582" i="2"/>
  <c r="B582" i="2" s="1"/>
  <c r="G581" i="2" l="1"/>
  <c r="I581" i="2" s="1"/>
  <c r="E582" i="2" s="1"/>
  <c r="G582" i="2" s="1"/>
  <c r="D582" i="2"/>
  <c r="F582" i="2"/>
  <c r="H582" i="2"/>
  <c r="A583" i="2"/>
  <c r="B583" i="2" s="1"/>
  <c r="C582" i="2"/>
  <c r="I582" i="2" l="1"/>
  <c r="E583" i="2"/>
  <c r="D583" i="2"/>
  <c r="A584" i="2"/>
  <c r="B584" i="2" s="1"/>
  <c r="H583" i="2"/>
  <c r="F583" i="2"/>
  <c r="C583" i="2"/>
  <c r="G583" i="2"/>
  <c r="I583" i="2" l="1"/>
  <c r="E584" i="2" s="1"/>
  <c r="D584" i="2"/>
  <c r="C584" i="2"/>
  <c r="H584" i="2"/>
  <c r="A585" i="2"/>
  <c r="B585" i="2" s="1"/>
  <c r="F584" i="2"/>
  <c r="G584" i="2"/>
  <c r="I584" i="2" s="1"/>
  <c r="E585" i="2" l="1"/>
  <c r="D585" i="2"/>
  <c r="C585" i="2"/>
  <c r="H585" i="2"/>
  <c r="F585" i="2"/>
  <c r="G585" i="2" s="1"/>
  <c r="A586" i="2"/>
  <c r="B586" i="2" s="1"/>
  <c r="I585" i="2" l="1"/>
  <c r="E586" i="2" s="1"/>
  <c r="G586" i="2" s="1"/>
  <c r="F586" i="2"/>
  <c r="D586" i="2"/>
  <c r="H586" i="2"/>
  <c r="C586" i="2"/>
  <c r="A587" i="2"/>
  <c r="B587" i="2" s="1"/>
  <c r="I586" i="2" l="1"/>
  <c r="E587" i="2" s="1"/>
  <c r="G587" i="2" s="1"/>
  <c r="I587" i="2" s="1"/>
  <c r="F587" i="2"/>
  <c r="A588" i="2"/>
  <c r="B588" i="2" s="1"/>
  <c r="D587" i="2"/>
  <c r="H587" i="2"/>
  <c r="C587" i="2"/>
  <c r="E588" i="2" l="1"/>
  <c r="H588" i="2"/>
  <c r="D588" i="2"/>
  <c r="C588" i="2"/>
  <c r="A589" i="2"/>
  <c r="B589" i="2" s="1"/>
  <c r="F588" i="2"/>
  <c r="G588" i="2" s="1"/>
  <c r="I588" i="2" s="1"/>
  <c r="E589" i="2" l="1"/>
  <c r="C589" i="2"/>
  <c r="H589" i="2"/>
  <c r="D589" i="2"/>
  <c r="F589" i="2"/>
  <c r="A590" i="2"/>
  <c r="B590" i="2" s="1"/>
  <c r="G589" i="2" l="1"/>
  <c r="I589" i="2" s="1"/>
  <c r="E590" i="2"/>
  <c r="H590" i="2"/>
  <c r="D590" i="2"/>
  <c r="C590" i="2"/>
  <c r="F590" i="2"/>
  <c r="A591" i="2"/>
  <c r="B591" i="2" s="1"/>
  <c r="G590" i="2"/>
  <c r="I590" i="2" s="1"/>
  <c r="E591" i="2" l="1"/>
  <c r="A592" i="2"/>
  <c r="B592" i="2" s="1"/>
  <c r="H591" i="2"/>
  <c r="C591" i="2"/>
  <c r="D591" i="2"/>
  <c r="F591" i="2"/>
  <c r="G591" i="2" l="1"/>
  <c r="I591" i="2" s="1"/>
  <c r="E592" i="2" s="1"/>
  <c r="G592" i="2" s="1"/>
  <c r="H592" i="2"/>
  <c r="F592" i="2"/>
  <c r="A593" i="2"/>
  <c r="B593" i="2" s="1"/>
  <c r="C592" i="2"/>
  <c r="D592" i="2"/>
  <c r="I592" i="2" l="1"/>
  <c r="E593" i="2" s="1"/>
  <c r="F593" i="2"/>
  <c r="C593" i="2"/>
  <c r="D593" i="2"/>
  <c r="A594" i="2"/>
  <c r="B594" i="2" s="1"/>
  <c r="H593" i="2"/>
  <c r="G593" i="2"/>
  <c r="I593" i="2" l="1"/>
  <c r="E594" i="2" s="1"/>
  <c r="A595" i="2"/>
  <c r="B595" i="2" s="1"/>
  <c r="H594" i="2"/>
  <c r="F594" i="2"/>
  <c r="C594" i="2"/>
  <c r="D594" i="2"/>
  <c r="G594" i="2" l="1"/>
  <c r="I594" i="2" s="1"/>
  <c r="E595" i="2" s="1"/>
  <c r="D595" i="2"/>
  <c r="H595" i="2"/>
  <c r="C595" i="2"/>
  <c r="F595" i="2"/>
  <c r="G595" i="2" s="1"/>
  <c r="I595" i="2" s="1"/>
  <c r="A596" i="2"/>
  <c r="B596" i="2" s="1"/>
  <c r="E596" i="2" l="1"/>
  <c r="A597" i="2"/>
  <c r="B597" i="2" s="1"/>
  <c r="H596" i="2"/>
  <c r="D596" i="2"/>
  <c r="C596" i="2"/>
  <c r="F596" i="2"/>
  <c r="G596" i="2" l="1"/>
  <c r="I596" i="2"/>
  <c r="E597" i="2"/>
  <c r="H597" i="2"/>
  <c r="F597" i="2"/>
  <c r="A598" i="2"/>
  <c r="B598" i="2" s="1"/>
  <c r="D597" i="2"/>
  <c r="G597" i="2" s="1"/>
  <c r="I597" i="2" s="1"/>
  <c r="C597" i="2"/>
  <c r="E598" i="2" l="1"/>
  <c r="H598" i="2"/>
  <c r="D598" i="2"/>
  <c r="C598" i="2"/>
  <c r="F598" i="2"/>
  <c r="G598" i="2" s="1"/>
  <c r="A599" i="2"/>
  <c r="B599" i="2" s="1"/>
  <c r="I598" i="2" l="1"/>
  <c r="E599" i="2"/>
  <c r="H599" i="2"/>
  <c r="D599" i="2"/>
  <c r="C599" i="2"/>
  <c r="F599" i="2"/>
  <c r="A600" i="2"/>
  <c r="B600" i="2" s="1"/>
  <c r="G599" i="2"/>
  <c r="I599" i="2" l="1"/>
  <c r="E600" i="2"/>
  <c r="C600" i="2"/>
  <c r="H600" i="2"/>
  <c r="D600" i="2"/>
  <c r="F600" i="2"/>
  <c r="A601" i="2"/>
  <c r="B601" i="2" s="1"/>
  <c r="G600" i="2" l="1"/>
  <c r="I600" i="2" s="1"/>
  <c r="E601" i="2" s="1"/>
  <c r="H601" i="2"/>
  <c r="A602" i="2"/>
  <c r="B602" i="2" s="1"/>
  <c r="F601" i="2"/>
  <c r="C601" i="2"/>
  <c r="D601" i="2"/>
  <c r="G601" i="2" l="1"/>
  <c r="I601" i="2" s="1"/>
  <c r="E602" i="2"/>
  <c r="H602" i="2"/>
  <c r="C602" i="2"/>
  <c r="D602" i="2"/>
  <c r="F602" i="2"/>
  <c r="A603" i="2"/>
  <c r="B603" i="2" s="1"/>
  <c r="G602" i="2"/>
  <c r="I602" i="2" s="1"/>
  <c r="E603" i="2" l="1"/>
  <c r="D603" i="2"/>
  <c r="A604" i="2"/>
  <c r="B604" i="2" s="1"/>
  <c r="F603" i="2"/>
  <c r="H603" i="2"/>
  <c r="C603" i="2"/>
  <c r="G603" i="2"/>
  <c r="I603" i="2" l="1"/>
  <c r="E604" i="2" s="1"/>
  <c r="H604" i="2"/>
  <c r="F604" i="2"/>
  <c r="A605" i="2"/>
  <c r="B605" i="2" s="1"/>
  <c r="C604" i="2"/>
  <c r="D604" i="2"/>
  <c r="G604" i="2" l="1"/>
  <c r="I604" i="2" s="1"/>
  <c r="E605" i="2"/>
  <c r="C605" i="2"/>
  <c r="H605" i="2"/>
  <c r="D605" i="2"/>
  <c r="F605" i="2"/>
  <c r="A606" i="2"/>
  <c r="B606" i="2" s="1"/>
  <c r="G605" i="2" l="1"/>
  <c r="I605" i="2" s="1"/>
  <c r="E606" i="2" s="1"/>
  <c r="H606" i="2"/>
  <c r="C606" i="2"/>
  <c r="D606" i="2"/>
  <c r="A607" i="2"/>
  <c r="B607" i="2" s="1"/>
  <c r="F606" i="2"/>
  <c r="G606" i="2" l="1"/>
  <c r="I606" i="2" s="1"/>
  <c r="E607" i="2" s="1"/>
  <c r="D607" i="2"/>
  <c r="H607" i="2"/>
  <c r="F607" i="2"/>
  <c r="A608" i="2"/>
  <c r="B608" i="2" s="1"/>
  <c r="C607" i="2"/>
  <c r="G607" i="2" l="1"/>
  <c r="I607" i="2" s="1"/>
  <c r="E608" i="2" s="1"/>
  <c r="D608" i="2"/>
  <c r="A609" i="2"/>
  <c r="B609" i="2" s="1"/>
  <c r="F608" i="2"/>
  <c r="C608" i="2"/>
  <c r="H608" i="2"/>
  <c r="G608" i="2" l="1"/>
  <c r="I608" i="2"/>
  <c r="E609" i="2" s="1"/>
  <c r="D609" i="2"/>
  <c r="H609" i="2"/>
  <c r="C609" i="2"/>
  <c r="A610" i="2"/>
  <c r="F609" i="2"/>
  <c r="B610" i="2" l="1"/>
  <c r="H4" i="2"/>
  <c r="G609" i="2"/>
  <c r="I609" i="2" s="1"/>
  <c r="E610" i="2" s="1"/>
  <c r="F610" i="2"/>
  <c r="F2" i="2" s="1"/>
  <c r="G4" i="2"/>
  <c r="D610" i="2"/>
  <c r="C610" i="2"/>
  <c r="H610" i="2"/>
  <c r="G610" i="2" l="1"/>
  <c r="G2" i="2" s="1"/>
  <c r="G3" i="2" s="1"/>
  <c r="H2" i="2"/>
  <c r="H3" i="2" s="1"/>
  <c r="C54" i="1" s="1"/>
  <c r="G31" i="4" s="1"/>
  <c r="H6" i="2"/>
  <c r="C53" i="1" s="1"/>
  <c r="G30" i="4" s="1"/>
  <c r="I610" i="2"/>
  <c r="I4" i="2" s="1"/>
  <c r="I2" i="2" l="1"/>
  <c r="C55" i="1" s="1"/>
  <c r="G32" i="4" s="1"/>
  <c r="C25" i="1"/>
  <c r="G27" i="4" s="1"/>
  <c r="H27" i="1" l="1"/>
  <c r="H26" i="1"/>
  <c r="I26" i="1"/>
  <c r="C26" i="1" l="1"/>
  <c r="E26" i="1" s="1"/>
  <c r="I27" i="1"/>
  <c r="C27" i="1" s="1"/>
  <c r="D25" i="1"/>
  <c r="B39" i="1" l="1"/>
  <c r="B36" i="1"/>
  <c r="B37" i="1"/>
  <c r="F25" i="1"/>
  <c r="D26" i="1"/>
  <c r="F26" i="1" s="1"/>
  <c r="D27" i="1"/>
  <c r="F27" i="1" s="1"/>
  <c r="E27" i="1"/>
  <c r="I28" i="1"/>
  <c r="H28" i="1"/>
  <c r="B38" i="1" l="1"/>
  <c r="B40" i="1" s="1"/>
  <c r="C28" i="1"/>
  <c r="D28" i="1" s="1"/>
  <c r="F28" i="1" s="1"/>
  <c r="I29" i="1"/>
  <c r="H29" i="1"/>
  <c r="E28" i="1" l="1"/>
  <c r="C29" i="1"/>
  <c r="E29" i="1" s="1"/>
  <c r="I30" i="1"/>
  <c r="H30" i="1"/>
  <c r="C68" i="1" l="1"/>
  <c r="D29" i="1"/>
  <c r="F29" i="1" s="1"/>
  <c r="C30" i="1"/>
  <c r="D30" i="1" s="1"/>
  <c r="F30" i="1" s="1"/>
  <c r="H31" i="1"/>
  <c r="I31" i="1"/>
  <c r="C31" i="1" l="1"/>
  <c r="E31" i="1" s="1"/>
  <c r="E30" i="1"/>
  <c r="H32" i="1"/>
  <c r="I32" i="1"/>
  <c r="D31" i="1" l="1"/>
  <c r="F31" i="1" s="1"/>
  <c r="C32" i="1"/>
  <c r="D32" i="1" s="1"/>
  <c r="F32" i="1" s="1"/>
  <c r="I33" i="1"/>
  <c r="C33" i="1" s="1"/>
  <c r="H33" i="1"/>
  <c r="D33" i="1" l="1"/>
  <c r="F33" i="1" s="1"/>
  <c r="E33" i="1"/>
  <c r="E32" i="1"/>
</calcChain>
</file>

<file path=xl/sharedStrings.xml><?xml version="1.0" encoding="utf-8"?>
<sst xmlns="http://schemas.openxmlformats.org/spreadsheetml/2006/main" count="112" uniqueCount="83">
  <si>
    <t>Years</t>
  </si>
  <si>
    <t>Year</t>
  </si>
  <si>
    <t>Value @ Retirement</t>
  </si>
  <si>
    <t>Per
Month</t>
  </si>
  <si>
    <t>Total
Per Year</t>
  </si>
  <si>
    <t>%
More</t>
  </si>
  <si>
    <t>Years until retirement</t>
  </si>
  <si>
    <t>Total
Contributions</t>
  </si>
  <si>
    <t>Inv
Rate</t>
  </si>
  <si>
    <t>NBUSA</t>
  </si>
  <si>
    <t>Beg Bal</t>
  </si>
  <si>
    <t>Contrib</t>
  </si>
  <si>
    <t>Earns</t>
  </si>
  <si>
    <t>Distrib</t>
  </si>
  <si>
    <t>End Bal</t>
  </si>
  <si>
    <t>Proof of Distribution Plan</t>
  </si>
  <si>
    <t>Average &gt;&gt;&gt;</t>
  </si>
  <si>
    <t>Monthly Distributions</t>
  </si>
  <si>
    <t>Start</t>
  </si>
  <si>
    <t>Life Expectancy</t>
  </si>
  <si>
    <t>End</t>
  </si>
  <si>
    <t>Age at Retirement</t>
  </si>
  <si>
    <t>Years In Retirement</t>
  </si>
  <si>
    <t>Initial Distribution Rate</t>
  </si>
  <si>
    <t>Annual Inflation Adjustment</t>
  </si>
  <si>
    <t>Month</t>
  </si>
  <si>
    <t>Age</t>
  </si>
  <si>
    <t>Years in retirement</t>
  </si>
  <si>
    <t>Avg Investment Rate in Retirement</t>
  </si>
  <si>
    <t>Dist</t>
  </si>
  <si>
    <t>Inflation Rate</t>
  </si>
  <si>
    <t>Investm Rate</t>
  </si>
  <si>
    <t>Retirement Planning Tool</t>
  </si>
  <si>
    <t>For illustration purposes only. This is NOT a formal financial plan.</t>
  </si>
  <si>
    <t>Nazarene 403(b) Retirement Savings Plan</t>
  </si>
  <si>
    <t>Total Annual</t>
  </si>
  <si>
    <t>Local Minister</t>
  </si>
  <si>
    <r>
      <t>NBUSA Match (50% x Local Effort)</t>
    </r>
    <r>
      <rPr>
        <b/>
        <vertAlign val="superscript"/>
        <sz val="11"/>
        <color theme="1"/>
        <rFont val="Calibri"/>
        <family val="2"/>
        <scheme val="minor"/>
      </rPr>
      <t>1</t>
    </r>
  </si>
  <si>
    <t>Local Effort</t>
  </si>
  <si>
    <t xml:space="preserve">Count of yellow items above </t>
  </si>
  <si>
    <t>Addt'l retirement value to accumulate</t>
  </si>
  <si>
    <t xml:space="preserve">Diff in Total Annual Calc </t>
  </si>
  <si>
    <r>
      <rPr>
        <b/>
        <vertAlign val="superscript"/>
        <sz val="11"/>
        <color theme="1"/>
        <rFont val="Calibri"/>
        <family val="2"/>
        <scheme val="minor"/>
      </rPr>
      <t>1</t>
    </r>
    <r>
      <rPr>
        <b/>
        <sz val="11"/>
        <color theme="1"/>
        <rFont val="Calibri"/>
        <family val="2"/>
        <scheme val="minor"/>
      </rPr>
      <t xml:space="preserve"> Requires 100% NBUSA Fund paid; $2,500 max annual match</t>
    </r>
  </si>
  <si>
    <t>Example of How Annual Contributions Could be Made:</t>
  </si>
  <si>
    <t>Expected 403(b) Plan Benefits in Retirement</t>
  </si>
  <si>
    <t>Future value of current bal @ retirement</t>
  </si>
  <si>
    <t>Current age</t>
  </si>
  <si>
    <t>Current balance in your Nazarene 403(b) account</t>
  </si>
  <si>
    <t>(x.x)</t>
  </si>
  <si>
    <t>(whole $)</t>
  </si>
  <si>
    <t>Age at which you plan to retire</t>
  </si>
  <si>
    <t>Starting annual distribution rate at retirement</t>
  </si>
  <si>
    <t>Average annual inflation rate in retirement</t>
  </si>
  <si>
    <t>#</t>
  </si>
  <si>
    <t>Description</t>
  </si>
  <si>
    <t>Format</t>
  </si>
  <si>
    <t>Values</t>
  </si>
  <si>
    <t>Your info from the Introduction is in the yellow-shaded cells below.</t>
  </si>
  <si>
    <t>Answers</t>
  </si>
  <si>
    <r>
      <t xml:space="preserve">Avg annual return on funds </t>
    </r>
    <r>
      <rPr>
        <u/>
        <sz val="11"/>
        <color theme="1"/>
        <rFont val="Calibri"/>
        <family val="2"/>
        <scheme val="minor"/>
      </rPr>
      <t>before</t>
    </r>
    <r>
      <rPr>
        <sz val="11"/>
        <color theme="1"/>
        <rFont val="Calibri"/>
        <family val="2"/>
        <scheme val="minor"/>
      </rPr>
      <t xml:space="preserve"> retirement</t>
    </r>
  </si>
  <si>
    <t>Expected age at death (for planning purposes)</t>
  </si>
  <si>
    <r>
      <t xml:space="preserve">Avg rate of return on funds </t>
    </r>
    <r>
      <rPr>
        <u/>
        <sz val="11"/>
        <color theme="1"/>
        <rFont val="Calibri"/>
        <family val="2"/>
        <scheme val="minor"/>
      </rPr>
      <t>during</t>
    </r>
    <r>
      <rPr>
        <sz val="11"/>
        <color theme="1"/>
        <rFont val="Calibri"/>
        <family val="2"/>
        <scheme val="minor"/>
      </rPr>
      <t xml:space="preserve"> retirement</t>
    </r>
  </si>
  <si>
    <t>Target balance in 403(b) upon retirement</t>
  </si>
  <si>
    <t>Current balance in Nazarene 403(b) account</t>
  </si>
  <si>
    <r>
      <t xml:space="preserve">Average annual rate of return on funds </t>
    </r>
    <r>
      <rPr>
        <u/>
        <sz val="11"/>
        <color theme="1"/>
        <rFont val="Calibri"/>
        <family val="2"/>
        <scheme val="minor"/>
      </rPr>
      <t>before</t>
    </r>
    <r>
      <rPr>
        <sz val="11"/>
        <color theme="1"/>
        <rFont val="Calibri"/>
        <family val="2"/>
        <scheme val="minor"/>
      </rPr>
      <t xml:space="preserve"> retirement
</t>
    </r>
    <r>
      <rPr>
        <sz val="10"/>
        <color theme="1"/>
        <rFont val="Calibri"/>
        <family val="2"/>
        <scheme val="minor"/>
      </rPr>
      <t>(7% is typical for a properly balanced retiremement account)</t>
    </r>
  </si>
  <si>
    <r>
      <rPr>
        <b/>
        <sz val="11"/>
        <color theme="1"/>
        <rFont val="Calibri"/>
        <family val="2"/>
        <scheme val="minor"/>
      </rPr>
      <t>Target balance in your 403(b) account upon retirement</t>
    </r>
    <r>
      <rPr>
        <sz val="11"/>
        <color theme="1"/>
        <rFont val="Calibri"/>
        <family val="2"/>
        <scheme val="minor"/>
      </rPr>
      <t xml:space="preserve">
</t>
    </r>
    <r>
      <rPr>
        <sz val="10"/>
        <color theme="1"/>
        <rFont val="Calibri"/>
        <family val="2"/>
        <scheme val="minor"/>
      </rPr>
      <t>(The value you would like to see in your 403(b) account the day you retire. Experiment with different amounts.)</t>
    </r>
  </si>
  <si>
    <r>
      <rPr>
        <b/>
        <sz val="11"/>
        <color theme="1"/>
        <rFont val="Calibri"/>
        <family val="2"/>
        <scheme val="minor"/>
      </rPr>
      <t>Your expected age at death for planning purposes</t>
    </r>
    <r>
      <rPr>
        <sz val="11"/>
        <color theme="1"/>
        <rFont val="Calibri"/>
        <family val="2"/>
        <scheme val="minor"/>
      </rPr>
      <t xml:space="preserve">
</t>
    </r>
    <r>
      <rPr>
        <sz val="10"/>
        <color theme="1"/>
        <rFont val="Calibri"/>
        <family val="2"/>
        <scheme val="minor"/>
      </rPr>
      <t>(Do not use average life expectancy; you need to plan for longer so you do not run out of assets in retirement)</t>
    </r>
  </si>
  <si>
    <r>
      <rPr>
        <b/>
        <sz val="11"/>
        <color theme="1"/>
        <rFont val="Calibri"/>
        <family val="2"/>
        <scheme val="minor"/>
      </rPr>
      <t xml:space="preserve">Average annual rate of return on funds </t>
    </r>
    <r>
      <rPr>
        <b/>
        <u/>
        <sz val="11"/>
        <color theme="1"/>
        <rFont val="Calibri"/>
        <family val="2"/>
        <scheme val="minor"/>
      </rPr>
      <t>during</t>
    </r>
    <r>
      <rPr>
        <b/>
        <sz val="11"/>
        <color theme="1"/>
        <rFont val="Calibri"/>
        <family val="2"/>
        <scheme val="minor"/>
      </rPr>
      <t xml:space="preserve"> retirement</t>
    </r>
    <r>
      <rPr>
        <sz val="11"/>
        <color theme="1"/>
        <rFont val="Calibri"/>
        <family val="2"/>
        <scheme val="minor"/>
      </rPr>
      <t xml:space="preserve">
</t>
    </r>
    <r>
      <rPr>
        <sz val="10"/>
        <color theme="1"/>
        <rFont val="Calibri"/>
        <family val="2"/>
        <scheme val="minor"/>
      </rPr>
      <t>(Your investment mix should be more conservative in retirement, so expect a lower rate of return; 5% would be typical.)</t>
    </r>
  </si>
  <si>
    <r>
      <rPr>
        <b/>
        <sz val="11"/>
        <color theme="1"/>
        <rFont val="Calibri"/>
        <family val="2"/>
        <scheme val="minor"/>
      </rPr>
      <t>Starting annual distribution rate at retirement</t>
    </r>
    <r>
      <rPr>
        <sz val="11"/>
        <color theme="1"/>
        <rFont val="Calibri"/>
        <family val="2"/>
        <scheme val="minor"/>
      </rPr>
      <t xml:space="preserve">
</t>
    </r>
    <r>
      <rPr>
        <sz val="10"/>
        <color theme="1"/>
        <rFont val="Calibri"/>
        <family val="2"/>
        <scheme val="minor"/>
      </rPr>
      <t>(The % of your retirement account value you plan to take each year in retirement. 5% is typical, but experiment with different amounts.)</t>
    </r>
  </si>
  <si>
    <r>
      <rPr>
        <b/>
        <sz val="11"/>
        <color theme="1"/>
        <rFont val="Calibri"/>
        <family val="2"/>
        <scheme val="minor"/>
      </rPr>
      <t>Average annual inflation rate in retirement</t>
    </r>
    <r>
      <rPr>
        <sz val="11"/>
        <color theme="1"/>
        <rFont val="Calibri"/>
        <family val="2"/>
        <scheme val="minor"/>
      </rPr>
      <t xml:space="preserve">
</t>
    </r>
    <r>
      <rPr>
        <sz val="10"/>
        <color theme="1"/>
        <rFont val="Calibri"/>
        <family val="2"/>
        <scheme val="minor"/>
      </rPr>
      <t>(Inflation doesn't end in retirement and your health care costs go up. A 3% inflation factor is typical.</t>
    </r>
  </si>
  <si>
    <t>Enter the answers to the nine questions below to determine an outline for the path to follow to reach your retirement funding goal for your 403(b) account. Experiment with different input values to see how they would affect your retirement:</t>
  </si>
  <si>
    <t>(whole #)</t>
  </si>
  <si>
    <t>Future value of current 403(b) balance</t>
  </si>
  <si>
    <t>Monthly 403(b) Account Distribution Amounts:</t>
  </si>
  <si>
    <t>Ending</t>
  </si>
  <si>
    <t>Average in Retirement</t>
  </si>
  <si>
    <t>Remaining Value in 403(b) Account</t>
  </si>
  <si>
    <t>Summary of Results:</t>
  </si>
  <si>
    <t>At Retirement</t>
  </si>
  <si>
    <r>
      <t xml:space="preserve">The purpose of this planning tool is to assist you, a Nazarene minister, to evaluate one or more potential strategies to retire well. For the average minister, </t>
    </r>
    <r>
      <rPr>
        <u/>
        <sz val="10"/>
        <color theme="1"/>
        <rFont val="Calibri"/>
        <family val="2"/>
        <scheme val="minor"/>
      </rPr>
      <t>retiring well will require resources from three places</t>
    </r>
    <r>
      <rPr>
        <sz val="10"/>
        <color theme="1"/>
        <rFont val="Calibri"/>
        <family val="2"/>
        <scheme val="minor"/>
      </rPr>
      <t>: 
     1) contributions to your retirement account by you, your local church-employer, and NBUSA (through our
            matching program); 
     2) benefits earned from Social Security; and 
     3) funds you accumulate outside of your retirement plan. 
This scope of this planning tool focuses only on funds from your Nazarene 403(b) Retirement Savings Plan account. Retirement resources from Social Security and other personal or spousal assets should also be considered in your planning but are not accounted for here.</t>
    </r>
  </si>
  <si>
    <r>
      <rPr>
        <u/>
        <sz val="11"/>
        <color theme="1"/>
        <rFont val="Calibri"/>
        <family val="2"/>
        <scheme val="minor"/>
      </rPr>
      <t>Total</t>
    </r>
    <r>
      <rPr>
        <sz val="11"/>
        <color theme="1"/>
        <rFont val="Calibri"/>
        <family val="2"/>
        <scheme val="minor"/>
      </rPr>
      <t xml:space="preserve"> Additional 403(b) Account Value Needed</t>
    </r>
  </si>
  <si>
    <r>
      <rPr>
        <u/>
        <sz val="11"/>
        <color theme="1"/>
        <rFont val="Calibri"/>
        <family val="2"/>
        <scheme val="minor"/>
      </rPr>
      <t>Monthly</t>
    </r>
    <r>
      <rPr>
        <sz val="11"/>
        <color theme="1"/>
        <rFont val="Calibri"/>
        <family val="2"/>
        <scheme val="minor"/>
      </rPr>
      <t xml:space="preserve"> Additional 403(b) Account Value Needed</t>
    </r>
  </si>
  <si>
    <t>Local Church (suggest 50% Match)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</si>
</sst>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164" formatCode="0.0%"/>
    <numFmt numFmtId="165" formatCode="0_);\(0\)"/>
    <numFmt numFmtId="166" formatCode="[$-F800]dddd\,\ mmmm\ dd\,\ yyyy"/>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1"/>
      <name val="Arial"/>
      <family val="2"/>
    </font>
    <font>
      <b/>
      <sz val="14"/>
      <color theme="1"/>
      <name val="Calibri"/>
      <family val="2"/>
      <scheme val="minor"/>
    </font>
    <font>
      <b/>
      <sz val="13"/>
      <color rgb="FFFF0000"/>
      <name val="Calibri"/>
      <family val="2"/>
      <scheme val="minor"/>
    </font>
    <font>
      <b/>
      <u/>
      <sz val="11"/>
      <color theme="1"/>
      <name val="Calibri"/>
      <family val="2"/>
      <scheme val="minor"/>
    </font>
    <font>
      <b/>
      <vertAlign val="superscript"/>
      <sz val="11"/>
      <color theme="1"/>
      <name val="Calibri"/>
      <family val="2"/>
      <scheme val="minor"/>
    </font>
    <font>
      <b/>
      <sz val="13"/>
      <color theme="1"/>
      <name val="Calibri"/>
      <family val="2"/>
      <scheme val="minor"/>
    </font>
    <font>
      <b/>
      <sz val="10"/>
      <color theme="0"/>
      <name val="Calibri"/>
      <family val="2"/>
      <scheme val="minor"/>
    </font>
    <font>
      <b/>
      <sz val="12"/>
      <color rgb="FFFF0000"/>
      <name val="Calibri"/>
      <family val="2"/>
      <scheme val="minor"/>
    </font>
    <font>
      <u/>
      <sz val="11"/>
      <color theme="1"/>
      <name val="Calibri"/>
      <family val="2"/>
      <scheme val="minor"/>
    </font>
    <font>
      <b/>
      <sz val="11"/>
      <color rgb="FFFF0000"/>
      <name val="Calibri"/>
      <family val="2"/>
      <scheme val="minor"/>
    </font>
    <font>
      <sz val="10"/>
      <color theme="1"/>
      <name val="Calibri"/>
      <family val="2"/>
      <scheme val="minor"/>
    </font>
    <font>
      <u/>
      <sz val="10"/>
      <color theme="1"/>
      <name val="Calibri"/>
      <family val="2"/>
      <scheme val="minor"/>
    </font>
  </fonts>
  <fills count="20">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
      <patternFill patternType="solid">
        <fgColor theme="4" tint="0.79998168889431442"/>
        <bgColor indexed="64"/>
      </patternFill>
    </fill>
    <fill>
      <patternFill patternType="solid">
        <fgColor rgb="FFFFC000"/>
        <bgColor indexed="64"/>
      </patternFill>
    </fill>
    <fill>
      <patternFill patternType="solid">
        <fgColor rgb="FFDEC8EE"/>
        <bgColor theme="4" tint="0.79998168889431442"/>
      </patternFill>
    </fill>
    <fill>
      <patternFill patternType="solid">
        <fgColor theme="5" tint="0.39997558519241921"/>
        <bgColor theme="4" tint="0.79998168889431442"/>
      </patternFill>
    </fill>
    <fill>
      <patternFill patternType="solid">
        <fgColor theme="4" tint="0.59999389629810485"/>
        <bgColor theme="4" tint="0.79998168889431442"/>
      </patternFill>
    </fill>
    <fill>
      <patternFill patternType="solid">
        <fgColor rgb="FFC6EFCE"/>
        <bgColor indexed="64"/>
      </patternFill>
    </fill>
    <fill>
      <patternFill patternType="solid">
        <fgColor theme="4" tint="0.59999389629810485"/>
        <bgColor indexed="64"/>
      </patternFill>
    </fill>
    <fill>
      <patternFill patternType="solid">
        <fgColor rgb="FFDEC8EE"/>
        <bgColor indexed="64"/>
      </patternFill>
    </fill>
    <fill>
      <patternFill patternType="solid">
        <fgColor theme="5" tint="0.39997558519241921"/>
        <bgColor indexed="64"/>
      </patternFill>
    </fill>
    <fill>
      <patternFill patternType="solid">
        <fgColor rgb="FFC6EFCE"/>
        <bgColor theme="4" tint="0.79998168889431442"/>
      </patternFill>
    </fill>
    <fill>
      <patternFill patternType="solid">
        <fgColor theme="0" tint="-0.14999847407452621"/>
        <bgColor indexed="64"/>
      </patternFill>
    </fill>
    <fill>
      <patternFill patternType="solid">
        <fgColor rgb="FFFFFF99"/>
        <bgColor indexed="64"/>
      </patternFill>
    </fill>
    <fill>
      <patternFill patternType="solid">
        <fgColor rgb="FFFFFF99"/>
        <bgColor theme="4" tint="0.79998168889431442"/>
      </patternFill>
    </fill>
    <fill>
      <patternFill patternType="solid">
        <fgColor theme="2"/>
        <bgColor indexed="64"/>
      </patternFill>
    </fill>
    <fill>
      <patternFill patternType="solid">
        <fgColor theme="9" tint="0.79998168889431442"/>
        <bgColor indexed="64"/>
      </patternFill>
    </fill>
    <fill>
      <patternFill patternType="solid">
        <fgColor theme="5" tint="0.79998168889431442"/>
        <bgColor indexed="64"/>
      </patternFill>
    </fill>
  </fills>
  <borders count="35">
    <border>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0"/>
      </bottom>
      <diagonal/>
    </border>
    <border>
      <left style="medium">
        <color theme="0"/>
      </left>
      <right style="medium">
        <color theme="0"/>
      </right>
      <top/>
      <bottom style="medium">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81">
    <xf numFmtId="0" fontId="0" fillId="0" borderId="0" xfId="0"/>
    <xf numFmtId="1" fontId="0" fillId="0" borderId="0" xfId="0" applyNumberFormat="1" applyAlignment="1">
      <alignment horizontal="center"/>
    </xf>
    <xf numFmtId="0" fontId="0" fillId="0" borderId="0" xfId="0" applyAlignment="1">
      <alignment vertical="top"/>
    </xf>
    <xf numFmtId="164" fontId="0" fillId="0" borderId="0" xfId="1" applyNumberFormat="1" applyFont="1" applyAlignment="1">
      <alignment horizontal="center" vertical="top"/>
    </xf>
    <xf numFmtId="1" fontId="0" fillId="0" borderId="0" xfId="0" applyNumberFormat="1" applyAlignment="1">
      <alignment horizontal="center" vertical="top"/>
    </xf>
    <xf numFmtId="42" fontId="0" fillId="0" borderId="0" xfId="0" applyNumberFormat="1" applyAlignment="1">
      <alignment horizontal="center"/>
    </xf>
    <xf numFmtId="42" fontId="3" fillId="13" borderId="1" xfId="0" applyNumberFormat="1" applyFont="1" applyFill="1" applyBorder="1" applyAlignment="1" applyProtection="1">
      <alignment horizontal="center"/>
      <protection locked="0"/>
    </xf>
    <xf numFmtId="165" fontId="0" fillId="0" borderId="0" xfId="0" applyNumberFormat="1" applyAlignment="1" applyProtection="1">
      <alignment horizontal="center"/>
      <protection locked="0"/>
    </xf>
    <xf numFmtId="164" fontId="1" fillId="0" borderId="0" xfId="1" applyNumberFormat="1" applyFont="1" applyFill="1" applyBorder="1" applyAlignment="1" applyProtection="1">
      <alignment horizontal="center"/>
      <protection locked="0"/>
    </xf>
    <xf numFmtId="42" fontId="0" fillId="0" borderId="0" xfId="0" applyNumberFormat="1" applyAlignment="1" applyProtection="1">
      <alignment horizontal="center"/>
      <protection locked="0"/>
    </xf>
    <xf numFmtId="42" fontId="3" fillId="0" borderId="0" xfId="0" applyNumberFormat="1" applyFont="1" applyAlignment="1" applyProtection="1">
      <alignment horizontal="center"/>
      <protection locked="0"/>
    </xf>
    <xf numFmtId="165" fontId="0" fillId="16" borderId="1" xfId="0" applyNumberFormat="1" applyFill="1" applyBorder="1" applyAlignment="1" applyProtection="1">
      <alignment horizontal="center"/>
      <protection locked="0"/>
    </xf>
    <xf numFmtId="164" fontId="1" fillId="16" borderId="1" xfId="1" applyNumberFormat="1" applyFont="1" applyFill="1" applyBorder="1" applyAlignment="1" applyProtection="1">
      <alignment horizontal="center"/>
      <protection locked="0"/>
    </xf>
    <xf numFmtId="42" fontId="0" fillId="16" borderId="1" xfId="0" applyNumberFormat="1" applyFill="1" applyBorder="1" applyAlignment="1" applyProtection="1">
      <alignment horizontal="center"/>
      <protection locked="0"/>
    </xf>
    <xf numFmtId="42" fontId="3" fillId="16" borderId="1" xfId="0" applyNumberFormat="1" applyFont="1" applyFill="1" applyBorder="1" applyAlignment="1" applyProtection="1">
      <alignment horizontal="center"/>
      <protection locked="0"/>
    </xf>
    <xf numFmtId="1" fontId="1" fillId="16" borderId="1" xfId="1" applyNumberFormat="1" applyFont="1" applyFill="1" applyBorder="1" applyAlignment="1" applyProtection="1">
      <alignment horizontal="center"/>
      <protection locked="0"/>
    </xf>
    <xf numFmtId="165" fontId="0" fillId="16" borderId="20" xfId="0" applyNumberFormat="1" applyFill="1" applyBorder="1" applyAlignment="1" applyProtection="1">
      <alignment horizontal="center"/>
      <protection locked="0"/>
    </xf>
    <xf numFmtId="0" fontId="5" fillId="0" borderId="0" xfId="0" applyFont="1" applyProtection="1">
      <protection locked="0"/>
    </xf>
    <xf numFmtId="0" fontId="0" fillId="0" borderId="0" xfId="0" applyProtection="1">
      <protection locked="0"/>
    </xf>
    <xf numFmtId="0" fontId="5" fillId="0" borderId="0" xfId="0" applyFont="1" applyAlignment="1" applyProtection="1">
      <alignment horizontal="center"/>
      <protection locked="0"/>
    </xf>
    <xf numFmtId="166" fontId="5" fillId="0" borderId="0" xfId="0" applyNumberFormat="1" applyFont="1" applyProtection="1">
      <protection locked="0"/>
    </xf>
    <xf numFmtId="0" fontId="5" fillId="0" borderId="0" xfId="0" applyFont="1" applyAlignment="1">
      <alignment horizontal="center"/>
    </xf>
    <xf numFmtId="166" fontId="5" fillId="0" borderId="0" xfId="0" applyNumberFormat="1" applyFont="1" applyAlignment="1">
      <alignment horizontal="center"/>
    </xf>
    <xf numFmtId="0" fontId="3" fillId="14" borderId="29" xfId="0" applyFont="1" applyFill="1" applyBorder="1" applyAlignment="1">
      <alignment horizontal="center"/>
    </xf>
    <xf numFmtId="0" fontId="3" fillId="14" borderId="30" xfId="0" applyFont="1" applyFill="1" applyBorder="1" applyAlignment="1">
      <alignment horizontal="center"/>
    </xf>
    <xf numFmtId="0" fontId="0" fillId="0" borderId="27" xfId="0" applyBorder="1" applyAlignment="1">
      <alignment horizontal="center"/>
    </xf>
    <xf numFmtId="0" fontId="3" fillId="14" borderId="31" xfId="0" applyFont="1" applyFill="1" applyBorder="1" applyAlignment="1">
      <alignment horizontal="center"/>
    </xf>
    <xf numFmtId="166" fontId="6" fillId="0" borderId="0" xfId="0" applyNumberFormat="1" applyFont="1" applyAlignment="1">
      <alignment horizontal="center"/>
    </xf>
    <xf numFmtId="0" fontId="0" fillId="17" borderId="18" xfId="0" applyFill="1" applyBorder="1" applyAlignment="1">
      <alignment horizontal="right" indent="1"/>
    </xf>
    <xf numFmtId="0" fontId="3" fillId="17" borderId="18" xfId="0" applyFont="1" applyFill="1" applyBorder="1" applyAlignment="1">
      <alignment horizontal="center"/>
    </xf>
    <xf numFmtId="0" fontId="0" fillId="0" borderId="0" xfId="0" applyAlignment="1">
      <alignment horizontal="right" indent="1"/>
    </xf>
    <xf numFmtId="0" fontId="0" fillId="15" borderId="0" xfId="0" applyFill="1"/>
    <xf numFmtId="165" fontId="3" fillId="8" borderId="1" xfId="0" applyNumberFormat="1" applyFont="1" applyFill="1" applyBorder="1" applyAlignment="1">
      <alignment horizontal="center"/>
    </xf>
    <xf numFmtId="0" fontId="0" fillId="0" borderId="0" xfId="0" applyAlignment="1">
      <alignment horizontal="center"/>
    </xf>
    <xf numFmtId="0" fontId="0" fillId="0" borderId="1" xfId="0" applyBorder="1" applyAlignment="1">
      <alignment horizontal="left"/>
    </xf>
    <xf numFmtId="0" fontId="3" fillId="9" borderId="1" xfId="0" applyFont="1" applyFill="1" applyBorder="1" applyAlignment="1">
      <alignment horizontal="left"/>
    </xf>
    <xf numFmtId="0" fontId="0" fillId="0" borderId="1" xfId="0" applyBorder="1"/>
    <xf numFmtId="0" fontId="10" fillId="3" borderId="1" xfId="0" applyFont="1" applyFill="1" applyBorder="1" applyAlignment="1">
      <alignment horizontal="center" wrapText="1"/>
    </xf>
    <xf numFmtId="0" fontId="10" fillId="3" borderId="1" xfId="0" applyFont="1" applyFill="1" applyBorder="1" applyAlignment="1">
      <alignment horizontal="center"/>
    </xf>
    <xf numFmtId="0" fontId="2" fillId="3" borderId="1" xfId="0" applyFont="1" applyFill="1" applyBorder="1" applyAlignment="1">
      <alignment horizontal="center" wrapText="1"/>
    </xf>
    <xf numFmtId="42" fontId="3" fillId="2" borderId="1" xfId="0" applyNumberFormat="1" applyFont="1" applyFill="1" applyBorder="1"/>
    <xf numFmtId="9" fontId="3" fillId="2" borderId="1" xfId="0" applyNumberFormat="1" applyFont="1" applyFill="1" applyBorder="1" applyAlignment="1">
      <alignment horizontal="center"/>
    </xf>
    <xf numFmtId="42" fontId="3" fillId="4" borderId="1" xfId="0" applyNumberFormat="1" applyFont="1" applyFill="1" applyBorder="1"/>
    <xf numFmtId="1" fontId="3" fillId="4" borderId="1" xfId="1" applyNumberFormat="1" applyFont="1" applyFill="1" applyBorder="1" applyAlignment="1" applyProtection="1">
      <alignment horizontal="center"/>
    </xf>
    <xf numFmtId="164" fontId="0" fillId="4" borderId="1" xfId="1" applyNumberFormat="1" applyFont="1" applyFill="1" applyBorder="1" applyAlignment="1" applyProtection="1">
      <alignment horizontal="center"/>
    </xf>
    <xf numFmtId="42" fontId="0" fillId="4" borderId="1" xfId="0" applyNumberFormat="1" applyFill="1" applyBorder="1"/>
    <xf numFmtId="42" fontId="0" fillId="0" borderId="1" xfId="0" applyNumberFormat="1" applyBorder="1"/>
    <xf numFmtId="9" fontId="0" fillId="0" borderId="1" xfId="1" applyFont="1" applyFill="1" applyBorder="1" applyAlignment="1" applyProtection="1">
      <alignment horizontal="center"/>
    </xf>
    <xf numFmtId="1" fontId="0" fillId="0" borderId="1" xfId="1" applyNumberFormat="1" applyFont="1" applyFill="1" applyBorder="1" applyAlignment="1" applyProtection="1">
      <alignment horizontal="center"/>
    </xf>
    <xf numFmtId="164" fontId="0" fillId="0" borderId="1" xfId="1" applyNumberFormat="1" applyFont="1" applyFill="1" applyBorder="1" applyAlignment="1" applyProtection="1">
      <alignment horizontal="center"/>
    </xf>
    <xf numFmtId="42" fontId="0" fillId="2" borderId="1" xfId="0" applyNumberFormat="1" applyFill="1" applyBorder="1"/>
    <xf numFmtId="9" fontId="0" fillId="4" borderId="1" xfId="1" applyFont="1" applyFill="1" applyBorder="1" applyAlignment="1" applyProtection="1">
      <alignment horizontal="center"/>
    </xf>
    <xf numFmtId="1" fontId="0" fillId="4" borderId="1" xfId="1" applyNumberFormat="1" applyFont="1" applyFill="1" applyBorder="1" applyAlignment="1" applyProtection="1">
      <alignment horizontal="center"/>
    </xf>
    <xf numFmtId="0" fontId="7" fillId="0" borderId="0" xfId="0" applyFont="1" applyAlignment="1">
      <alignment horizontal="left" indent="2"/>
    </xf>
    <xf numFmtId="42" fontId="3" fillId="0" borderId="0" xfId="0" applyNumberFormat="1" applyFont="1"/>
    <xf numFmtId="0" fontId="3" fillId="0" borderId="0" xfId="0" applyFont="1"/>
    <xf numFmtId="41" fontId="3" fillId="0" borderId="17" xfId="0" applyNumberFormat="1" applyFont="1" applyBorder="1"/>
    <xf numFmtId="41" fontId="3" fillId="0" borderId="0" xfId="0" applyNumberFormat="1" applyFont="1"/>
    <xf numFmtId="42" fontId="3" fillId="0" borderId="16" xfId="0" applyNumberFormat="1" applyFont="1" applyBorder="1"/>
    <xf numFmtId="166" fontId="9" fillId="0" borderId="0" xfId="0" applyNumberFormat="1" applyFont="1"/>
    <xf numFmtId="1" fontId="3" fillId="6" borderId="1" xfId="0" applyNumberFormat="1" applyFont="1" applyFill="1" applyBorder="1" applyAlignment="1">
      <alignment horizontal="center"/>
    </xf>
    <xf numFmtId="0" fontId="0" fillId="0" borderId="0" xfId="0" applyAlignment="1">
      <alignment horizontal="right" vertical="center" indent="1"/>
    </xf>
    <xf numFmtId="42" fontId="3" fillId="7" borderId="1" xfId="0" applyNumberFormat="1" applyFont="1" applyFill="1" applyBorder="1" applyAlignment="1">
      <alignment vertical="center"/>
    </xf>
    <xf numFmtId="0" fontId="0" fillId="0" borderId="0" xfId="0" applyAlignment="1">
      <alignment vertical="center"/>
    </xf>
    <xf numFmtId="0" fontId="3" fillId="12" borderId="1" xfId="0" applyFont="1" applyFill="1" applyBorder="1" applyAlignment="1">
      <alignment horizontal="left" vertical="center"/>
    </xf>
    <xf numFmtId="0" fontId="0" fillId="12" borderId="1" xfId="0" applyFill="1" applyBorder="1" applyAlignment="1">
      <alignment vertical="center"/>
    </xf>
    <xf numFmtId="42" fontId="3" fillId="6" borderId="1" xfId="0" applyNumberFormat="1" applyFont="1" applyFill="1" applyBorder="1" applyAlignment="1">
      <alignment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42" fontId="3" fillId="0" borderId="9" xfId="0" applyNumberFormat="1" applyFont="1" applyBorder="1"/>
    <xf numFmtId="42" fontId="3" fillId="0" borderId="5" xfId="0" applyNumberFormat="1" applyFont="1" applyBorder="1"/>
    <xf numFmtId="42" fontId="0" fillId="0" borderId="0" xfId="0" applyNumberFormat="1"/>
    <xf numFmtId="0" fontId="3" fillId="0" borderId="10" xfId="0" applyFont="1" applyBorder="1"/>
    <xf numFmtId="0" fontId="3" fillId="0" borderId="11" xfId="0" applyFont="1" applyBorder="1" applyAlignment="1">
      <alignment horizontal="right"/>
    </xf>
    <xf numFmtId="42" fontId="3" fillId="0" borderId="11" xfId="0" applyNumberFormat="1" applyFont="1" applyBorder="1"/>
    <xf numFmtId="0" fontId="3" fillId="0" borderId="12" xfId="0" applyFont="1" applyBorder="1"/>
    <xf numFmtId="1" fontId="3" fillId="0" borderId="0" xfId="0" applyNumberFormat="1" applyFont="1" applyAlignment="1">
      <alignment horizontal="center"/>
    </xf>
    <xf numFmtId="0" fontId="0" fillId="0" borderId="0" xfId="0" applyAlignment="1">
      <alignment horizontal="left"/>
    </xf>
    <xf numFmtId="1" fontId="4" fillId="5" borderId="6" xfId="0" applyNumberFormat="1" applyFont="1" applyFill="1" applyBorder="1" applyAlignment="1">
      <alignment horizontal="center"/>
    </xf>
    <xf numFmtId="42" fontId="4" fillId="5" borderId="8" xfId="0" applyNumberFormat="1" applyFont="1" applyFill="1" applyBorder="1"/>
    <xf numFmtId="0" fontId="3" fillId="0" borderId="0" xfId="0" applyFont="1" applyAlignment="1">
      <alignment horizontal="left"/>
    </xf>
    <xf numFmtId="1" fontId="4" fillId="5" borderId="10" xfId="0" applyNumberFormat="1" applyFont="1" applyFill="1" applyBorder="1" applyAlignment="1">
      <alignment horizontal="center"/>
    </xf>
    <xf numFmtId="42" fontId="4" fillId="5" borderId="12" xfId="0" applyNumberFormat="1" applyFont="1" applyFill="1" applyBorder="1"/>
    <xf numFmtId="0" fontId="3" fillId="0" borderId="0" xfId="0" applyFont="1" applyAlignment="1">
      <alignment horizontal="right"/>
    </xf>
    <xf numFmtId="164" fontId="3" fillId="0" borderId="0" xfId="0" applyNumberFormat="1" applyFont="1" applyAlignment="1">
      <alignment horizontal="center"/>
    </xf>
    <xf numFmtId="0" fontId="0" fillId="0" borderId="0" xfId="0" applyAlignment="1">
      <alignment horizontal="center" wrapText="1"/>
    </xf>
    <xf numFmtId="164" fontId="0" fillId="0" borderId="0" xfId="0" applyNumberFormat="1" applyAlignment="1">
      <alignment horizontal="center"/>
    </xf>
    <xf numFmtId="0" fontId="3" fillId="0" borderId="0" xfId="0" applyFont="1" applyAlignment="1">
      <alignment horizontal="center"/>
    </xf>
    <xf numFmtId="165" fontId="3" fillId="0" borderId="0" xfId="0" applyNumberFormat="1" applyFont="1" applyAlignment="1">
      <alignment horizontal="center"/>
    </xf>
    <xf numFmtId="166" fontId="9" fillId="0" borderId="0" xfId="0" applyNumberFormat="1" applyFont="1" applyAlignment="1">
      <alignment horizontal="center"/>
    </xf>
    <xf numFmtId="0" fontId="3" fillId="0" borderId="24" xfId="0" applyFont="1" applyBorder="1" applyAlignment="1">
      <alignment horizontal="center" vertical="top"/>
    </xf>
    <xf numFmtId="0" fontId="3" fillId="4" borderId="24" xfId="0" applyFont="1" applyFill="1" applyBorder="1" applyAlignment="1">
      <alignment horizontal="center" vertical="top"/>
    </xf>
    <xf numFmtId="0" fontId="3" fillId="0" borderId="26" xfId="0" applyFont="1" applyBorder="1" applyAlignment="1">
      <alignment horizontal="center" vertical="top"/>
    </xf>
    <xf numFmtId="1" fontId="0" fillId="15" borderId="25" xfId="0" applyNumberFormat="1" applyFill="1" applyBorder="1" applyAlignment="1" applyProtection="1">
      <alignment horizontal="center" vertical="center"/>
      <protection locked="0"/>
    </xf>
    <xf numFmtId="164" fontId="0" fillId="15" borderId="25" xfId="0" applyNumberFormat="1" applyFill="1" applyBorder="1" applyAlignment="1" applyProtection="1">
      <alignment horizontal="center" vertical="center"/>
      <protection locked="0"/>
    </xf>
    <xf numFmtId="42" fontId="0" fillId="15" borderId="25" xfId="0" applyNumberFormat="1" applyFill="1" applyBorder="1" applyAlignment="1" applyProtection="1">
      <alignment horizontal="center" vertical="center"/>
      <protection locked="0"/>
    </xf>
    <xf numFmtId="164" fontId="0" fillId="15" borderId="28" xfId="0" applyNumberFormat="1" applyFill="1" applyBorder="1" applyAlignment="1" applyProtection="1">
      <alignment horizontal="center" vertical="center"/>
      <protection locked="0"/>
    </xf>
    <xf numFmtId="166" fontId="11" fillId="0" borderId="0" xfId="0" applyNumberFormat="1" applyFont="1" applyAlignment="1" applyProtection="1">
      <alignment vertical="center"/>
      <protection locked="0"/>
    </xf>
    <xf numFmtId="0" fontId="0" fillId="0" borderId="0" xfId="0" applyAlignment="1" applyProtection="1">
      <alignment vertical="center"/>
      <protection locked="0"/>
    </xf>
    <xf numFmtId="0" fontId="0" fillId="0" borderId="18" xfId="0" applyBorder="1" applyAlignment="1">
      <alignment horizontal="center" vertical="center"/>
    </xf>
    <xf numFmtId="0" fontId="0" fillId="4" borderId="18" xfId="0" applyFill="1" applyBorder="1" applyAlignment="1">
      <alignment horizontal="center" vertical="center"/>
    </xf>
    <xf numFmtId="0" fontId="0" fillId="18" borderId="9" xfId="0" applyFill="1" applyBorder="1"/>
    <xf numFmtId="0" fontId="0" fillId="18" borderId="0" xfId="0" applyFill="1"/>
    <xf numFmtId="0" fontId="0" fillId="18" borderId="0" xfId="0" applyFill="1" applyAlignment="1">
      <alignment horizontal="right"/>
    </xf>
    <xf numFmtId="42" fontId="0" fillId="18" borderId="5" xfId="0" applyNumberFormat="1" applyFill="1" applyBorder="1"/>
    <xf numFmtId="42" fontId="0" fillId="0" borderId="12" xfId="0" applyNumberFormat="1" applyBorder="1"/>
    <xf numFmtId="0" fontId="12" fillId="18" borderId="0" xfId="0" applyFont="1" applyFill="1" applyAlignment="1">
      <alignment horizontal="right" indent="1"/>
    </xf>
    <xf numFmtId="1" fontId="0" fillId="0" borderId="8" xfId="0" applyNumberFormat="1" applyBorder="1" applyAlignment="1">
      <alignment horizontal="center"/>
    </xf>
    <xf numFmtId="0" fontId="0" fillId="0" borderId="10" xfId="0" applyBorder="1"/>
    <xf numFmtId="42" fontId="0" fillId="0" borderId="6" xfId="0" applyNumberFormat="1" applyBorder="1"/>
    <xf numFmtId="42" fontId="0" fillId="19" borderId="5" xfId="0" applyNumberFormat="1" applyFill="1" applyBorder="1"/>
    <xf numFmtId="42" fontId="0" fillId="19" borderId="10" xfId="0" applyNumberFormat="1" applyFill="1" applyBorder="1"/>
    <xf numFmtId="164" fontId="3" fillId="0" borderId="0" xfId="1" applyNumberFormat="1" applyFont="1" applyAlignment="1" applyProtection="1"/>
    <xf numFmtId="0" fontId="14" fillId="0" borderId="0" xfId="0" applyFont="1" applyAlignment="1">
      <alignment horizontal="left" vertical="center" wrapText="1" indent="1"/>
    </xf>
    <xf numFmtId="0" fontId="5" fillId="0" borderId="0" xfId="0" applyFont="1" applyAlignment="1">
      <alignment horizontal="center"/>
    </xf>
    <xf numFmtId="166" fontId="5" fillId="0" borderId="0" xfId="0" applyNumberFormat="1" applyFont="1" applyAlignment="1">
      <alignment horizontal="center"/>
    </xf>
    <xf numFmtId="166" fontId="11" fillId="0" borderId="0" xfId="0" applyNumberFormat="1" applyFont="1" applyAlignment="1">
      <alignment horizontal="center" vertical="center"/>
    </xf>
    <xf numFmtId="42" fontId="0" fillId="0" borderId="8" xfId="0" applyNumberFormat="1" applyBorder="1" applyAlignment="1">
      <alignment horizontal="center" vertical="center"/>
    </xf>
    <xf numFmtId="42" fontId="0" fillId="0" borderId="12" xfId="0" applyNumberFormat="1" applyBorder="1" applyAlignment="1">
      <alignment horizontal="center" vertical="center"/>
    </xf>
    <xf numFmtId="0" fontId="3" fillId="4" borderId="32" xfId="0" applyFont="1" applyFill="1" applyBorder="1" applyAlignment="1">
      <alignment horizontal="center"/>
    </xf>
    <xf numFmtId="0" fontId="3" fillId="4" borderId="33" xfId="0" applyFont="1" applyFill="1" applyBorder="1" applyAlignment="1">
      <alignment horizontal="center"/>
    </xf>
    <xf numFmtId="0" fontId="3" fillId="4" borderId="34" xfId="0" applyFont="1" applyFill="1" applyBorder="1" applyAlignment="1">
      <alignment horizontal="center"/>
    </xf>
    <xf numFmtId="0" fontId="3" fillId="14" borderId="30" xfId="0" applyFont="1" applyFill="1" applyBorder="1" applyAlignment="1">
      <alignment horizontal="center"/>
    </xf>
    <xf numFmtId="0" fontId="0" fillId="0" borderId="11" xfId="0" applyBorder="1" applyAlignment="1">
      <alignment horizontal="center"/>
    </xf>
    <xf numFmtId="0" fontId="0" fillId="0" borderId="21" xfId="0" applyBorder="1" applyAlignment="1">
      <alignment horizontal="left" vertical="center" wrapText="1" indent="1"/>
    </xf>
    <xf numFmtId="0" fontId="0" fillId="0" borderId="22" xfId="0" applyBorder="1" applyAlignment="1">
      <alignment horizontal="left" vertical="center" wrapText="1" indent="1"/>
    </xf>
    <xf numFmtId="0" fontId="0" fillId="0" borderId="23" xfId="0" applyBorder="1" applyAlignment="1">
      <alignment horizontal="left" vertical="center" wrapText="1" indent="1"/>
    </xf>
    <xf numFmtId="0" fontId="0" fillId="0" borderId="24" xfId="0" applyBorder="1" applyAlignment="1">
      <alignment horizontal="left" vertical="center" wrapText="1" indent="1"/>
    </xf>
    <xf numFmtId="0" fontId="0" fillId="0" borderId="18" xfId="0" applyBorder="1" applyAlignment="1">
      <alignment horizontal="left" vertical="center" wrapText="1" indent="1"/>
    </xf>
    <xf numFmtId="0" fontId="0" fillId="0" borderId="25" xfId="0" applyBorder="1" applyAlignment="1">
      <alignment horizontal="left" vertical="center" wrapText="1" indent="1"/>
    </xf>
    <xf numFmtId="0" fontId="0" fillId="0" borderId="26" xfId="0" applyBorder="1" applyAlignment="1">
      <alignment horizontal="left" vertical="center" wrapText="1" indent="1"/>
    </xf>
    <xf numFmtId="0" fontId="0" fillId="0" borderId="27" xfId="0" applyBorder="1" applyAlignment="1">
      <alignment horizontal="left" vertical="center" wrapText="1" indent="1"/>
    </xf>
    <xf numFmtId="0" fontId="0" fillId="0" borderId="28" xfId="0" applyBorder="1" applyAlignment="1">
      <alignment horizontal="left" vertical="center" wrapText="1" indent="1"/>
    </xf>
    <xf numFmtId="0" fontId="3" fillId="0" borderId="18" xfId="0" applyFont="1" applyBorder="1" applyAlignment="1">
      <alignment horizontal="left" vertical="top" indent="1"/>
    </xf>
    <xf numFmtId="0" fontId="0" fillId="0" borderId="18" xfId="0" applyBorder="1" applyAlignment="1">
      <alignment horizontal="left" vertical="top" indent="1"/>
    </xf>
    <xf numFmtId="0" fontId="3" fillId="4" borderId="18" xfId="0" applyFont="1" applyFill="1" applyBorder="1" applyAlignment="1">
      <alignment horizontal="left" vertical="top" indent="1"/>
    </xf>
    <xf numFmtId="0" fontId="0" fillId="4" borderId="18" xfId="0" applyFill="1" applyBorder="1" applyAlignment="1">
      <alignment horizontal="left" vertical="top" indent="1"/>
    </xf>
    <xf numFmtId="0" fontId="0" fillId="0" borderId="18" xfId="0" applyBorder="1" applyAlignment="1">
      <alignment horizontal="left" vertical="top" wrapText="1" indent="1"/>
    </xf>
    <xf numFmtId="0" fontId="0" fillId="4" borderId="18" xfId="0" applyFill="1" applyBorder="1" applyAlignment="1">
      <alignment horizontal="left" vertical="top" wrapText="1" indent="1"/>
    </xf>
    <xf numFmtId="0" fontId="0" fillId="0" borderId="27" xfId="0" applyBorder="1" applyAlignment="1">
      <alignment horizontal="left" vertical="top" wrapText="1" indent="1"/>
    </xf>
    <xf numFmtId="0" fontId="0" fillId="0" borderId="27" xfId="0" applyBorder="1" applyAlignment="1">
      <alignment horizontal="left" vertical="top" indent="1"/>
    </xf>
    <xf numFmtId="0" fontId="0" fillId="0" borderId="6" xfId="0" applyBorder="1" applyAlignment="1">
      <alignment horizontal="right"/>
    </xf>
    <xf numFmtId="0" fontId="0" fillId="0" borderId="7" xfId="0" applyBorder="1" applyAlignment="1">
      <alignment horizontal="right"/>
    </xf>
    <xf numFmtId="0" fontId="0" fillId="0" borderId="9" xfId="0" applyBorder="1" applyAlignment="1">
      <alignment horizontal="right"/>
    </xf>
    <xf numFmtId="0" fontId="0" fillId="0" borderId="0" xfId="0" applyAlignment="1">
      <alignment horizontal="right"/>
    </xf>
    <xf numFmtId="0" fontId="0" fillId="19" borderId="9" xfId="0" applyFill="1" applyBorder="1" applyAlignment="1">
      <alignment horizontal="right"/>
    </xf>
    <xf numFmtId="0" fontId="0" fillId="19" borderId="0" xfId="0" applyFill="1" applyAlignment="1">
      <alignment horizontal="right"/>
    </xf>
    <xf numFmtId="166" fontId="9" fillId="0" borderId="19" xfId="0" applyNumberFormat="1" applyFont="1" applyBorder="1" applyAlignment="1">
      <alignment horizontal="center"/>
    </xf>
    <xf numFmtId="166" fontId="11" fillId="0" borderId="0" xfId="0" applyNumberFormat="1" applyFont="1" applyAlignment="1">
      <alignment horizontal="center"/>
    </xf>
    <xf numFmtId="0" fontId="10" fillId="3" borderId="2" xfId="0" applyFont="1" applyFill="1" applyBorder="1" applyAlignment="1">
      <alignment horizontal="center" wrapText="1"/>
    </xf>
    <xf numFmtId="0" fontId="10" fillId="3" borderId="3" xfId="0" applyFont="1" applyFill="1" applyBorder="1" applyAlignment="1">
      <alignment horizontal="center" wrapText="1"/>
    </xf>
    <xf numFmtId="0" fontId="10" fillId="3" borderId="4" xfId="0" applyFont="1" applyFill="1" applyBorder="1" applyAlignment="1">
      <alignment horizontal="center" wrapText="1"/>
    </xf>
    <xf numFmtId="0" fontId="0" fillId="15" borderId="2" xfId="0" applyFill="1" applyBorder="1" applyAlignment="1">
      <alignment horizontal="left"/>
    </xf>
    <xf numFmtId="0" fontId="0" fillId="15" borderId="3" xfId="0" applyFill="1" applyBorder="1" applyAlignment="1">
      <alignment horizontal="left"/>
    </xf>
    <xf numFmtId="0" fontId="0" fillId="15" borderId="4" xfId="0" applyFill="1" applyBorder="1" applyAlignment="1">
      <alignment horizontal="left"/>
    </xf>
    <xf numFmtId="0" fontId="3" fillId="12" borderId="2" xfId="0" applyFont="1" applyFill="1" applyBorder="1" applyAlignment="1">
      <alignment horizontal="left" vertical="center"/>
    </xf>
    <xf numFmtId="0" fontId="3" fillId="12" borderId="3" xfId="0" applyFont="1" applyFill="1" applyBorder="1" applyAlignment="1">
      <alignment horizontal="left" vertical="center"/>
    </xf>
    <xf numFmtId="0" fontId="3" fillId="12" borderId="4" xfId="0" applyFont="1" applyFill="1" applyBorder="1" applyAlignment="1">
      <alignment horizontal="left" vertical="center"/>
    </xf>
    <xf numFmtId="0" fontId="3" fillId="11" borderId="2" xfId="0" applyFont="1" applyFill="1" applyBorder="1" applyAlignment="1">
      <alignment horizontal="left" vertical="center"/>
    </xf>
    <xf numFmtId="0" fontId="3" fillId="11" borderId="3" xfId="0" applyFont="1" applyFill="1" applyBorder="1" applyAlignment="1">
      <alignment horizontal="left" vertical="center"/>
    </xf>
    <xf numFmtId="0" fontId="3" fillId="11" borderId="4" xfId="0" applyFont="1" applyFill="1" applyBorder="1" applyAlignment="1">
      <alignment horizontal="left" vertical="center"/>
    </xf>
    <xf numFmtId="166" fontId="13" fillId="0" borderId="0" xfId="0" applyNumberFormat="1" applyFont="1" applyAlignment="1">
      <alignment horizontal="center"/>
    </xf>
    <xf numFmtId="0" fontId="3" fillId="11" borderId="2" xfId="0" applyFont="1" applyFill="1" applyBorder="1" applyAlignment="1">
      <alignment horizontal="left"/>
    </xf>
    <xf numFmtId="0" fontId="3" fillId="11" borderId="3" xfId="0" applyFont="1" applyFill="1" applyBorder="1" applyAlignment="1">
      <alignment horizontal="left"/>
    </xf>
    <xf numFmtId="0" fontId="3" fillId="11" borderId="4" xfId="0" applyFont="1" applyFill="1" applyBorder="1" applyAlignment="1">
      <alignment horizontal="left"/>
    </xf>
    <xf numFmtId="0" fontId="0" fillId="15" borderId="20" xfId="0" applyFill="1" applyBorder="1" applyAlignment="1">
      <alignment horizontal="left"/>
    </xf>
    <xf numFmtId="0" fontId="0" fillId="15" borderId="1" xfId="0" applyFill="1" applyBorder="1" applyAlignment="1">
      <alignment horizontal="left"/>
    </xf>
    <xf numFmtId="0" fontId="3" fillId="10" borderId="1" xfId="0" applyFont="1" applyFill="1" applyBorder="1" applyAlignment="1">
      <alignment horizontal="left"/>
    </xf>
    <xf numFmtId="0" fontId="3" fillId="15" borderId="1" xfId="0" applyFont="1" applyFill="1" applyBorder="1" applyAlignment="1">
      <alignment horizontal="left"/>
    </xf>
    <xf numFmtId="0" fontId="3" fillId="9" borderId="1" xfId="0" applyFont="1" applyFill="1" applyBorder="1" applyAlignment="1">
      <alignment horizontal="left"/>
    </xf>
    <xf numFmtId="0" fontId="3" fillId="17" borderId="18" xfId="0" applyFont="1" applyFill="1" applyBorder="1" applyAlignment="1">
      <alignment horizontal="center"/>
    </xf>
    <xf numFmtId="166" fontId="3" fillId="0" borderId="13" xfId="0" applyNumberFormat="1" applyFont="1" applyBorder="1" applyAlignment="1">
      <alignment horizontal="center"/>
    </xf>
    <xf numFmtId="166" fontId="3" fillId="0" borderId="14" xfId="0" applyNumberFormat="1" applyFont="1" applyBorder="1" applyAlignment="1">
      <alignment horizontal="center"/>
    </xf>
    <xf numFmtId="166" fontId="3" fillId="0" borderId="15" xfId="0" applyNumberFormat="1" applyFont="1" applyBorder="1" applyAlignment="1">
      <alignment horizontal="center"/>
    </xf>
    <xf numFmtId="1" fontId="4" fillId="0" borderId="0" xfId="0" applyNumberFormat="1" applyFont="1" applyAlignment="1">
      <alignment horizontal="center"/>
    </xf>
    <xf numFmtId="1" fontId="4" fillId="0" borderId="5" xfId="0" applyNumberFormat="1" applyFont="1" applyBorder="1" applyAlignment="1">
      <alignment horizontal="center"/>
    </xf>
    <xf numFmtId="0" fontId="4" fillId="5" borderId="6"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10" xfId="0" applyFont="1" applyFill="1" applyBorder="1" applyAlignment="1">
      <alignment horizontal="center" vertical="center"/>
    </xf>
    <xf numFmtId="0" fontId="4" fillId="5" borderId="12" xfId="0" applyFont="1" applyFill="1" applyBorder="1" applyAlignment="1">
      <alignment horizontal="center" vertical="center"/>
    </xf>
  </cellXfs>
  <cellStyles count="2">
    <cellStyle name="Normal" xfId="0" builtinId="0"/>
    <cellStyle name="Percent" xfId="1" builtinId="5"/>
  </cellStyles>
  <dxfs count="24">
    <dxf>
      <numFmt numFmtId="32" formatCode="_(&quot;$&quot;* #,##0_);_(&quot;$&quot;* \(#,##0\);_(&quot;$&quot;* &quot;-&quot;_);_(@_)"/>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32" formatCode="_(&quot;$&quot;* #,##0_);_(&quot;$&quot;* \(#,##0\);_(&quot;$&quot;* &quot;-&quot;_);_(@_)"/>
      <protection locked="1" hidden="0"/>
    </dxf>
    <dxf>
      <numFmt numFmtId="32" formatCode="_(&quot;$&quot;* #,##0_);_(&quot;$&quot;* \(#,##0\);_(&quot;$&quot;* &quot;-&quot;_);_(@_)"/>
      <protection locked="1" hidden="0"/>
    </dxf>
    <dxf>
      <numFmt numFmtId="32" formatCode="_(&quot;$&quot;* #,##0_);_(&quot;$&quot;* \(#,##0\);_(&quot;$&quot;* &quot;-&quot;_);_(@_)"/>
      <protection locked="1" hidden="0"/>
    </dxf>
    <dxf>
      <numFmt numFmtId="32" formatCode="_(&quot;$&quot;* #,##0_);_(&quot;$&quot;* \(#,##0\);_(&quot;$&quot;* &quot;-&quot;_);_(@_)"/>
      <protection locked="1" hidden="0"/>
    </dxf>
    <dxf>
      <numFmt numFmtId="32" formatCode="_(&quot;$&quot;* #,##0_);_(&quot;$&quot;* \(#,##0\);_(&quot;$&quot;* &quot;-&quot;_);_(@_)"/>
      <protection locked="1" hidden="0"/>
    </dxf>
    <dxf>
      <numFmt numFmtId="164" formatCode="0.0%"/>
      <alignment horizontal="center" vertical="bottom" textRotation="0" wrapText="0" indent="0" justifyLastLine="0" shrinkToFit="0" readingOrder="0"/>
      <protection locked="1" hidden="0"/>
    </dxf>
    <dxf>
      <numFmt numFmtId="1" formatCode="0"/>
      <alignment horizontal="center" vertical="bottom" textRotation="0" wrapText="0" indent="0" justifyLastLine="0" shrinkToFit="0" readingOrder="0"/>
      <protection locked="1" hidden="0"/>
    </dxf>
    <dxf>
      <numFmt numFmtId="1" formatCode="0"/>
      <alignment horizontal="center" vertical="bottom" textRotation="0" wrapText="0" indent="0" justifyLastLine="0" shrinkToFit="0" readingOrder="0"/>
      <protection locked="1" hidden="0"/>
    </dxf>
    <dxf>
      <numFmt numFmtId="1" formatCode="0"/>
      <alignment horizontal="center" vertical="bottom" textRotation="0" wrapText="0" indent="0" justifyLastLine="0" shrinkToFit="0" readingOrder="0"/>
      <protection locked="1" hidden="0"/>
    </dxf>
    <dxf>
      <protection locked="1" hidden="0"/>
    </dxf>
    <dxf>
      <alignment horizontal="center" vertical="bottom" textRotation="0" wrapText="0" indent="0" justifyLastLine="0" shrinkToFit="0" readingOrder="0"/>
      <protection locked="1" hidden="0"/>
    </dxf>
    <dxf>
      <font>
        <color auto="1"/>
      </font>
      <fill>
        <patternFill>
          <bgColor rgb="FFFFC000"/>
        </patternFill>
      </fill>
    </dxf>
    <dxf>
      <font>
        <color auto="1"/>
      </font>
      <fill>
        <patternFill>
          <bgColor rgb="FFFFC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99"/>
      <color rgb="FFC6EFCE"/>
      <color rgb="FFCDACE6"/>
      <color rgb="FFDEC8EE"/>
      <color rgb="FFD1B2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132854</xdr:colOff>
      <xdr:row>0</xdr:row>
      <xdr:rowOff>176585</xdr:rowOff>
    </xdr:from>
    <xdr:to>
      <xdr:col>5</xdr:col>
      <xdr:colOff>84967</xdr:colOff>
      <xdr:row>3</xdr:row>
      <xdr:rowOff>109763</xdr:rowOff>
    </xdr:to>
    <xdr:pic>
      <xdr:nvPicPr>
        <xdr:cNvPr id="2" name="Picture 1">
          <a:extLst>
            <a:ext uri="{FF2B5EF4-FFF2-40B4-BE49-F238E27FC236}">
              <a16:creationId xmlns:a16="http://schemas.microsoft.com/office/drawing/2014/main" id="{1BD6E61F-D3AF-4D44-9311-66370F956D82}"/>
            </a:ext>
          </a:extLst>
        </xdr:cNvPr>
        <xdr:cNvPicPr>
          <a:picLocks noChangeAspect="1"/>
        </xdr:cNvPicPr>
      </xdr:nvPicPr>
      <xdr:blipFill>
        <a:blip xmlns:r="http://schemas.openxmlformats.org/officeDocument/2006/relationships" r:embed="rId1"/>
        <a:stretch>
          <a:fillRect/>
        </a:stretch>
      </xdr:blipFill>
      <xdr:spPr>
        <a:xfrm>
          <a:off x="2282783" y="176585"/>
          <a:ext cx="1476113" cy="488349"/>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132854</xdr:colOff>
      <xdr:row>0</xdr:row>
      <xdr:rowOff>176585</xdr:rowOff>
    </xdr:from>
    <xdr:to>
      <xdr:col>5</xdr:col>
      <xdr:colOff>84967</xdr:colOff>
      <xdr:row>3</xdr:row>
      <xdr:rowOff>109763</xdr:rowOff>
    </xdr:to>
    <xdr:pic>
      <xdr:nvPicPr>
        <xdr:cNvPr id="2" name="Picture 1">
          <a:extLst>
            <a:ext uri="{FF2B5EF4-FFF2-40B4-BE49-F238E27FC236}">
              <a16:creationId xmlns:a16="http://schemas.microsoft.com/office/drawing/2014/main" id="{217B494C-31E5-4559-9C2D-B131034D92C7}"/>
            </a:ext>
          </a:extLst>
        </xdr:cNvPr>
        <xdr:cNvPicPr>
          <a:picLocks noChangeAspect="1"/>
        </xdr:cNvPicPr>
      </xdr:nvPicPr>
      <xdr:blipFill>
        <a:blip xmlns:r="http://schemas.openxmlformats.org/officeDocument/2006/relationships" r:embed="rId1"/>
        <a:stretch>
          <a:fillRect/>
        </a:stretch>
      </xdr:blipFill>
      <xdr:spPr>
        <a:xfrm>
          <a:off x="2311511" y="176585"/>
          <a:ext cx="1494666" cy="505672"/>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293370</xdr:colOff>
      <xdr:row>24</xdr:row>
      <xdr:rowOff>95252</xdr:rowOff>
    </xdr:from>
    <xdr:to>
      <xdr:col>1</xdr:col>
      <xdr:colOff>544830</xdr:colOff>
      <xdr:row>34</xdr:row>
      <xdr:rowOff>0</xdr:rowOff>
    </xdr:to>
    <xdr:sp macro="" textlink="">
      <xdr:nvSpPr>
        <xdr:cNvPr id="2" name="TextBox 1">
          <a:extLst>
            <a:ext uri="{FF2B5EF4-FFF2-40B4-BE49-F238E27FC236}">
              <a16:creationId xmlns:a16="http://schemas.microsoft.com/office/drawing/2014/main" id="{E83FE242-3D48-42AA-A1F0-7665805FA1F5}"/>
            </a:ext>
          </a:extLst>
        </xdr:cNvPr>
        <xdr:cNvSpPr txBox="1"/>
      </xdr:nvSpPr>
      <xdr:spPr>
        <a:xfrm rot="16200000">
          <a:off x="-382905" y="5594987"/>
          <a:ext cx="1725930" cy="2514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solidFill>
                <a:srgbClr val="FF0000"/>
              </a:solidFill>
            </a:rPr>
            <a:t>High Cost of Waiting</a:t>
          </a:r>
        </a:p>
      </xdr:txBody>
    </xdr:sp>
    <xdr:clientData/>
  </xdr:twoCellAnchor>
  <xdr:twoCellAnchor editAs="oneCell">
    <xdr:from>
      <xdr:col>2</xdr:col>
      <xdr:colOff>790070</xdr:colOff>
      <xdr:row>0</xdr:row>
      <xdr:rowOff>144780</xdr:rowOff>
    </xdr:from>
    <xdr:to>
      <xdr:col>5</xdr:col>
      <xdr:colOff>104433</xdr:colOff>
      <xdr:row>3</xdr:row>
      <xdr:rowOff>77958</xdr:rowOff>
    </xdr:to>
    <xdr:pic>
      <xdr:nvPicPr>
        <xdr:cNvPr id="4" name="Picture 3">
          <a:extLst>
            <a:ext uri="{FF2B5EF4-FFF2-40B4-BE49-F238E27FC236}">
              <a16:creationId xmlns:a16="http://schemas.microsoft.com/office/drawing/2014/main" id="{C0BE81F7-7F42-4422-B986-AA01BC338348}"/>
            </a:ext>
          </a:extLst>
        </xdr:cNvPr>
        <xdr:cNvPicPr>
          <a:picLocks noChangeAspect="1"/>
        </xdr:cNvPicPr>
      </xdr:nvPicPr>
      <xdr:blipFill>
        <a:blip xmlns:r="http://schemas.openxmlformats.org/officeDocument/2006/relationships" r:embed="rId1"/>
        <a:stretch>
          <a:fillRect/>
        </a:stretch>
      </xdr:blipFill>
      <xdr:spPr>
        <a:xfrm>
          <a:off x="1491978" y="144780"/>
          <a:ext cx="1496859" cy="508962"/>
        </a:xfrm>
        <a:prstGeom prst="rect">
          <a:avLst/>
        </a:prstGeom>
      </xdr:spPr>
    </xdr:pic>
    <xdr:clientData/>
  </xdr:twoCellAnchor>
  <xdr:twoCellAnchor>
    <xdr:from>
      <xdr:col>1</xdr:col>
      <xdr:colOff>619653</xdr:colOff>
      <xdr:row>25</xdr:row>
      <xdr:rowOff>7620</xdr:rowOff>
    </xdr:from>
    <xdr:to>
      <xdr:col>6</xdr:col>
      <xdr:colOff>444176</xdr:colOff>
      <xdr:row>33</xdr:row>
      <xdr:rowOff>22860</xdr:rowOff>
    </xdr:to>
    <xdr:sp macro="" textlink="">
      <xdr:nvSpPr>
        <xdr:cNvPr id="5" name="Rectangle 4">
          <a:extLst>
            <a:ext uri="{FF2B5EF4-FFF2-40B4-BE49-F238E27FC236}">
              <a16:creationId xmlns:a16="http://schemas.microsoft.com/office/drawing/2014/main" id="{BAFF6D54-B3CC-44A3-A212-3EEF382B5AA7}"/>
            </a:ext>
          </a:extLst>
        </xdr:cNvPr>
        <xdr:cNvSpPr/>
      </xdr:nvSpPr>
      <xdr:spPr>
        <a:xfrm>
          <a:off x="685457" y="4827756"/>
          <a:ext cx="3558894" cy="159453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350520</xdr:colOff>
      <xdr:row>2</xdr:row>
      <xdr:rowOff>30480</xdr:rowOff>
    </xdr:from>
    <xdr:to>
      <xdr:col>3</xdr:col>
      <xdr:colOff>53339</xdr:colOff>
      <xdr:row>4</xdr:row>
      <xdr:rowOff>129540</xdr:rowOff>
    </xdr:to>
    <xdr:pic>
      <xdr:nvPicPr>
        <xdr:cNvPr id="2" name="Picture 1">
          <a:extLst>
            <a:ext uri="{FF2B5EF4-FFF2-40B4-BE49-F238E27FC236}">
              <a16:creationId xmlns:a16="http://schemas.microsoft.com/office/drawing/2014/main" id="{C032759A-5E6B-4A4A-B3BD-DDC84B8C5400}"/>
            </a:ext>
          </a:extLst>
        </xdr:cNvPr>
        <xdr:cNvPicPr>
          <a:picLocks noChangeAspect="1"/>
        </xdr:cNvPicPr>
      </xdr:nvPicPr>
      <xdr:blipFill>
        <a:blip xmlns:r="http://schemas.openxmlformats.org/officeDocument/2006/relationships" r:embed="rId1"/>
        <a:stretch>
          <a:fillRect/>
        </a:stretch>
      </xdr:blipFill>
      <xdr:spPr>
        <a:xfrm>
          <a:off x="350520" y="381000"/>
          <a:ext cx="1440179" cy="480060"/>
        </a:xfrm>
        <a:prstGeom prst="rect">
          <a:avLst/>
        </a:prstGeom>
        <a:solidFill>
          <a:schemeClr val="bg1"/>
        </a:solid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88EDF9E-97F8-4737-A007-1A25BDA0671D}" name="Table4" displayName="Table4" ref="A10:I610" totalsRowShown="0" headerRowDxfId="16" dataDxfId="15">
  <autoFilter ref="A10:I610" xr:uid="{77999A56-F72A-4FB9-BA59-ABA474D10550}"/>
  <tableColumns count="9">
    <tableColumn id="1" xr3:uid="{CF130798-452B-42E2-B81C-9972E92A8689}" name="Month" dataDxfId="14">
      <calculatedColumnFormula>IF(A10&lt;($A$8*12),A10+1,"")</calculatedColumnFormula>
    </tableColumn>
    <tableColumn id="2" xr3:uid="{86C0B874-748E-4ACF-83DD-792E287AC130}" name="Year" dataDxfId="13">
      <calculatedColumnFormula>IF(A11&gt;$A$8*12,"",VLOOKUP(A11,Lists!B6:E606,2,FALSE))</calculatedColumnFormula>
    </tableColumn>
    <tableColumn id="3" xr3:uid="{F492E605-2935-4FCA-8EC9-D5D92AA5D2B5}" name="Age" dataDxfId="12">
      <calculatedColumnFormula>IF(A11&gt;$A$8*12,"",VLOOKUP(A11,Lists!$B$6:$D$606,3,FALSE))</calculatedColumnFormula>
    </tableColumn>
    <tableColumn id="4" xr3:uid="{ACE42DCD-1E77-46DE-A977-6F9759BC2B09}" name="Inv_x000a_Rate" dataDxfId="11"/>
    <tableColumn id="5" xr3:uid="{2902961C-E253-48B7-B339-572F8AE300F7}" name="Beg Bal" dataDxfId="10">
      <calculatedColumnFormula>IF(A11&gt;$A$8*12,"",+I10)</calculatedColumnFormula>
    </tableColumn>
    <tableColumn id="6" xr3:uid="{E6EEF172-60DD-4408-A486-0E87E348F391}" name="Contrib" dataDxfId="9">
      <calculatedColumnFormula>IF(A11&gt;$A$8*12,"",F10)</calculatedColumnFormula>
    </tableColumn>
    <tableColumn id="7" xr3:uid="{1A9ABAB6-1D4C-496C-9FF2-219889CD2BDD}" name="Earns" dataDxfId="8">
      <calculatedColumnFormula>IF(A11&gt;$A$8*12,"",ROUND((+E11+F11)*D11/12,0))</calculatedColumnFormula>
    </tableColumn>
    <tableColumn id="8" xr3:uid="{74DA6706-F064-4599-A710-666EFC3D9A9E}" name="Distrib" dataDxfId="7">
      <calculatedColumnFormula>IF(A11&gt;$A$8*12,"",VLOOKUP(A11,Lists!B6:E606,4,FALSE))</calculatedColumnFormula>
    </tableColumn>
    <tableColumn id="9" xr3:uid="{5CF600E9-1564-4154-96E3-7AFB8D56388C}" name="End Bal" dataDxfId="6">
      <calculatedColumnFormula>IF(A11&gt;$A$8*12,"",+E11+F11+G11-H11)</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9013C54-7A7D-48CB-A5A6-B57D8F19EF24}" name="Table1" displayName="Table1" ref="B6:E606" totalsRowShown="0" headerRowDxfId="5" dataDxfId="4">
  <autoFilter ref="B6:E606" xr:uid="{6BC52751-A8B9-4775-83EC-C0659CD2A792}"/>
  <tableColumns count="4">
    <tableColumn id="1" xr3:uid="{B9E40B28-B98E-4682-931B-6F00E633B756}" name="Month" dataDxfId="3"/>
    <tableColumn id="3" xr3:uid="{8F4DD90E-B832-4442-B95E-BA381B958FDE}" name="Year" dataDxfId="2"/>
    <tableColumn id="4" xr3:uid="{25E513D6-2377-402D-80A3-A5D49DE71173}" name="Age" dataDxfId="1">
      <calculatedColumnFormula>+$N$4-1+B7</calculatedColumnFormula>
    </tableColumn>
    <tableColumn id="5" xr3:uid="{A1FB93C6-D898-4EDD-AC7A-390EC8AAAE87}" name="Dis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CCF89-904B-47C2-B075-9448FBD0497E}">
  <sheetPr>
    <tabColor rgb="FFFFFF00"/>
    <pageSetUpPr fitToPage="1"/>
  </sheetPr>
  <dimension ref="A1:I9"/>
  <sheetViews>
    <sheetView showGridLines="0" tabSelected="1" zoomScale="115" zoomScaleNormal="115" workbookViewId="0">
      <selection activeCell="A9" sqref="A9:H9"/>
    </sheetView>
  </sheetViews>
  <sheetFormatPr defaultColWidth="8.77734375" defaultRowHeight="14.4" x14ac:dyDescent="0.3"/>
  <cols>
    <col min="1" max="1" width="8.77734375" style="18"/>
    <col min="2" max="7" width="10.6640625" style="18" customWidth="1"/>
    <col min="8" max="8" width="11" style="18" bestFit="1" customWidth="1"/>
    <col min="9" max="16384" width="8.77734375" style="18"/>
  </cols>
  <sheetData>
    <row r="1" spans="1:9" x14ac:dyDescent="0.3">
      <c r="A1"/>
      <c r="B1"/>
      <c r="C1"/>
      <c r="D1"/>
      <c r="E1"/>
      <c r="F1"/>
      <c r="G1"/>
      <c r="H1"/>
    </row>
    <row r="2" spans="1:9" x14ac:dyDescent="0.3">
      <c r="A2"/>
      <c r="B2"/>
      <c r="C2"/>
      <c r="D2"/>
      <c r="E2"/>
      <c r="F2"/>
      <c r="G2"/>
      <c r="H2"/>
    </row>
    <row r="3" spans="1:9" x14ac:dyDescent="0.3">
      <c r="A3"/>
      <c r="B3"/>
      <c r="C3"/>
      <c r="D3"/>
      <c r="E3"/>
      <c r="F3"/>
      <c r="G3"/>
      <c r="H3"/>
    </row>
    <row r="4" spans="1:9" x14ac:dyDescent="0.3">
      <c r="A4"/>
      <c r="B4"/>
      <c r="C4"/>
      <c r="D4"/>
      <c r="E4"/>
      <c r="F4"/>
      <c r="G4"/>
      <c r="H4"/>
    </row>
    <row r="5" spans="1:9" ht="18" x14ac:dyDescent="0.35">
      <c r="A5" s="115" t="s">
        <v>34</v>
      </c>
      <c r="B5" s="115"/>
      <c r="C5" s="115"/>
      <c r="D5" s="115"/>
      <c r="E5" s="115"/>
      <c r="F5" s="115"/>
      <c r="G5" s="115"/>
      <c r="H5" s="115"/>
      <c r="I5" s="17"/>
    </row>
    <row r="6" spans="1:9" ht="18" x14ac:dyDescent="0.35">
      <c r="A6" s="115" t="s">
        <v>32</v>
      </c>
      <c r="B6" s="115"/>
      <c r="C6" s="115"/>
      <c r="D6" s="115"/>
      <c r="E6" s="115"/>
      <c r="F6" s="115"/>
      <c r="G6" s="115"/>
      <c r="H6" s="115"/>
      <c r="I6" s="19"/>
    </row>
    <row r="7" spans="1:9" ht="18" x14ac:dyDescent="0.35">
      <c r="A7" s="116">
        <f ca="1">NOW()</f>
        <v>46034.552202893516</v>
      </c>
      <c r="B7" s="116"/>
      <c r="C7" s="116"/>
      <c r="D7" s="116"/>
      <c r="E7" s="116"/>
      <c r="F7" s="116"/>
      <c r="G7" s="116"/>
      <c r="H7" s="116"/>
      <c r="I7" s="20"/>
    </row>
    <row r="8" spans="1:9" s="99" customFormat="1" ht="25.2" customHeight="1" x14ac:dyDescent="0.3">
      <c r="A8" s="117" t="s">
        <v>33</v>
      </c>
      <c r="B8" s="117"/>
      <c r="C8" s="117"/>
      <c r="D8" s="117"/>
      <c r="E8" s="117"/>
      <c r="F8" s="117"/>
      <c r="G8" s="117"/>
      <c r="H8" s="117"/>
      <c r="I8" s="98"/>
    </row>
    <row r="9" spans="1:9" ht="165" customHeight="1" x14ac:dyDescent="0.3">
      <c r="A9" s="114" t="s">
        <v>79</v>
      </c>
      <c r="B9" s="114"/>
      <c r="C9" s="114"/>
      <c r="D9" s="114"/>
      <c r="E9" s="114"/>
      <c r="F9" s="114"/>
      <c r="G9" s="114"/>
      <c r="H9" s="114"/>
    </row>
  </sheetData>
  <sheetProtection algorithmName="SHA-512" hashValue="dH94a7uCnSDpboPdAHy0380cnoCvHKppe/mzo04ZvtloyLBPJfcgKzdhScR84NdBDbPl+5ZIP4HF+6x7vdbGHA==" saltValue="/yJJjFx4mA9bDzEm+6NEnw==" spinCount="100000" sheet="1" selectLockedCells="1" selectUnlockedCells="1"/>
  <mergeCells count="5">
    <mergeCell ref="A9:H9"/>
    <mergeCell ref="A5:H5"/>
    <mergeCell ref="A6:H6"/>
    <mergeCell ref="A7:H7"/>
    <mergeCell ref="A8:H8"/>
  </mergeCells>
  <printOptions horizontalCentered="1"/>
  <pageMargins left="0.2" right="0.2" top="0.25" bottom="0.25" header="0.25" footer="0.25"/>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E2BEA-4B61-419B-92AA-8152956432F8}">
  <sheetPr>
    <tabColor rgb="FFFFFF00"/>
    <pageSetUpPr fitToPage="1"/>
  </sheetPr>
  <dimension ref="A1:I32"/>
  <sheetViews>
    <sheetView showGridLines="0" zoomScale="115" zoomScaleNormal="115" workbookViewId="0">
      <pane ySplit="7716" topLeftCell="A22"/>
      <selection activeCell="H14" sqref="H14"/>
      <selection pane="bottomLeft" activeCell="I25" sqref="I25"/>
    </sheetView>
  </sheetViews>
  <sheetFormatPr defaultColWidth="8.77734375" defaultRowHeight="14.4" x14ac:dyDescent="0.3"/>
  <cols>
    <col min="1" max="1" width="8.77734375" style="18"/>
    <col min="2" max="6" width="10.6640625" style="18" customWidth="1"/>
    <col min="7" max="7" width="11.77734375" style="18" customWidth="1"/>
    <col min="8" max="8" width="12.109375" style="18" bestFit="1" customWidth="1"/>
    <col min="9" max="16384" width="8.77734375" style="18"/>
  </cols>
  <sheetData>
    <row r="1" spans="1:9" x14ac:dyDescent="0.3">
      <c r="A1"/>
      <c r="B1"/>
      <c r="C1"/>
      <c r="D1"/>
      <c r="E1"/>
      <c r="F1"/>
      <c r="G1"/>
      <c r="H1"/>
    </row>
    <row r="2" spans="1:9" x14ac:dyDescent="0.3">
      <c r="A2"/>
      <c r="B2"/>
      <c r="C2"/>
      <c r="D2"/>
      <c r="E2"/>
      <c r="F2"/>
      <c r="G2"/>
      <c r="H2"/>
    </row>
    <row r="3" spans="1:9" x14ac:dyDescent="0.3">
      <c r="A3"/>
      <c r="B3"/>
      <c r="C3"/>
      <c r="D3"/>
      <c r="E3"/>
      <c r="F3"/>
      <c r="G3"/>
      <c r="H3"/>
    </row>
    <row r="4" spans="1:9" x14ac:dyDescent="0.3">
      <c r="A4"/>
      <c r="B4"/>
      <c r="C4"/>
      <c r="D4"/>
      <c r="E4"/>
      <c r="F4"/>
      <c r="G4"/>
      <c r="H4"/>
    </row>
    <row r="5" spans="1:9" ht="18" x14ac:dyDescent="0.35">
      <c r="A5" s="115" t="s">
        <v>34</v>
      </c>
      <c r="B5" s="115"/>
      <c r="C5" s="115"/>
      <c r="D5" s="115"/>
      <c r="E5" s="115"/>
      <c r="F5" s="115"/>
      <c r="G5" s="115"/>
      <c r="H5" s="115"/>
      <c r="I5" s="17"/>
    </row>
    <row r="6" spans="1:9" ht="18" x14ac:dyDescent="0.35">
      <c r="A6" s="115" t="s">
        <v>32</v>
      </c>
      <c r="B6" s="115"/>
      <c r="C6" s="115"/>
      <c r="D6" s="115"/>
      <c r="E6" s="115"/>
      <c r="F6" s="115"/>
      <c r="G6" s="115"/>
      <c r="H6" s="115"/>
      <c r="I6" s="19"/>
    </row>
    <row r="7" spans="1:9" ht="18" x14ac:dyDescent="0.35">
      <c r="A7" s="116">
        <f ca="1">NOW()</f>
        <v>46034.552202893516</v>
      </c>
      <c r="B7" s="116"/>
      <c r="C7" s="116"/>
      <c r="D7" s="116"/>
      <c r="E7" s="116"/>
      <c r="F7" s="116"/>
      <c r="G7" s="116"/>
      <c r="H7" s="116"/>
      <c r="I7" s="20"/>
    </row>
    <row r="8" spans="1:9" s="99" customFormat="1" ht="25.2" customHeight="1" thickBot="1" x14ac:dyDescent="0.35">
      <c r="A8" s="117" t="s">
        <v>33</v>
      </c>
      <c r="B8" s="117"/>
      <c r="C8" s="117"/>
      <c r="D8" s="117"/>
      <c r="E8" s="117"/>
      <c r="F8" s="117"/>
      <c r="G8" s="117"/>
      <c r="H8" s="117"/>
      <c r="I8" s="98"/>
    </row>
    <row r="9" spans="1:9" x14ac:dyDescent="0.3">
      <c r="A9" s="125" t="s">
        <v>70</v>
      </c>
      <c r="B9" s="126"/>
      <c r="C9" s="126"/>
      <c r="D9" s="126"/>
      <c r="E9" s="126"/>
      <c r="F9" s="126"/>
      <c r="G9" s="126"/>
      <c r="H9" s="127"/>
    </row>
    <row r="10" spans="1:9" x14ac:dyDescent="0.3">
      <c r="A10" s="128"/>
      <c r="B10" s="129"/>
      <c r="C10" s="129"/>
      <c r="D10" s="129"/>
      <c r="E10" s="129"/>
      <c r="F10" s="129"/>
      <c r="G10" s="129"/>
      <c r="H10" s="130"/>
    </row>
    <row r="11" spans="1:9" ht="15" thickBot="1" x14ac:dyDescent="0.35">
      <c r="A11" s="131"/>
      <c r="B11" s="132"/>
      <c r="C11" s="132"/>
      <c r="D11" s="132"/>
      <c r="E11" s="132"/>
      <c r="F11" s="132"/>
      <c r="G11" s="132"/>
      <c r="H11" s="133"/>
    </row>
    <row r="12" spans="1:9" x14ac:dyDescent="0.3">
      <c r="A12" s="23" t="s">
        <v>53</v>
      </c>
      <c r="B12" s="123" t="s">
        <v>54</v>
      </c>
      <c r="C12" s="123"/>
      <c r="D12" s="123"/>
      <c r="E12" s="123"/>
      <c r="F12" s="123"/>
      <c r="G12" s="24" t="s">
        <v>55</v>
      </c>
      <c r="H12" s="26" t="s">
        <v>58</v>
      </c>
    </row>
    <row r="13" spans="1:9" x14ac:dyDescent="0.3">
      <c r="A13" s="91">
        <v>1</v>
      </c>
      <c r="B13" s="134" t="s">
        <v>46</v>
      </c>
      <c r="C13" s="135"/>
      <c r="D13" s="135"/>
      <c r="E13" s="135"/>
      <c r="F13" s="135"/>
      <c r="G13" s="100" t="s">
        <v>71</v>
      </c>
      <c r="H13" s="94">
        <v>35</v>
      </c>
    </row>
    <row r="14" spans="1:9" x14ac:dyDescent="0.3">
      <c r="A14" s="92">
        <v>2</v>
      </c>
      <c r="B14" s="136" t="s">
        <v>50</v>
      </c>
      <c r="C14" s="137"/>
      <c r="D14" s="137"/>
      <c r="E14" s="137"/>
      <c r="F14" s="137"/>
      <c r="G14" s="101" t="s">
        <v>71</v>
      </c>
      <c r="H14" s="94">
        <v>67</v>
      </c>
    </row>
    <row r="15" spans="1:9" ht="28.05" customHeight="1" x14ac:dyDescent="0.3">
      <c r="A15" s="91">
        <v>3</v>
      </c>
      <c r="B15" s="138" t="s">
        <v>64</v>
      </c>
      <c r="C15" s="135"/>
      <c r="D15" s="135"/>
      <c r="E15" s="135"/>
      <c r="F15" s="135"/>
      <c r="G15" s="100" t="s">
        <v>48</v>
      </c>
      <c r="H15" s="95">
        <v>7.0000000000000007E-2</v>
      </c>
    </row>
    <row r="16" spans="1:9" x14ac:dyDescent="0.3">
      <c r="A16" s="92">
        <v>4</v>
      </c>
      <c r="B16" s="136" t="s">
        <v>47</v>
      </c>
      <c r="C16" s="137"/>
      <c r="D16" s="137"/>
      <c r="E16" s="137"/>
      <c r="F16" s="137"/>
      <c r="G16" s="101" t="s">
        <v>49</v>
      </c>
      <c r="H16" s="96">
        <v>10000</v>
      </c>
    </row>
    <row r="17" spans="1:8" ht="40.950000000000003" customHeight="1" x14ac:dyDescent="0.3">
      <c r="A17" s="91">
        <v>5</v>
      </c>
      <c r="B17" s="138" t="s">
        <v>65</v>
      </c>
      <c r="C17" s="135"/>
      <c r="D17" s="135"/>
      <c r="E17" s="135"/>
      <c r="F17" s="135"/>
      <c r="G17" s="100" t="s">
        <v>49</v>
      </c>
      <c r="H17" s="96">
        <v>500000</v>
      </c>
    </row>
    <row r="18" spans="1:8" ht="40.950000000000003" customHeight="1" x14ac:dyDescent="0.3">
      <c r="A18" s="92">
        <v>6</v>
      </c>
      <c r="B18" s="139" t="s">
        <v>66</v>
      </c>
      <c r="C18" s="137"/>
      <c r="D18" s="137"/>
      <c r="E18" s="137"/>
      <c r="F18" s="137"/>
      <c r="G18" s="101" t="s">
        <v>71</v>
      </c>
      <c r="H18" s="94">
        <v>93</v>
      </c>
    </row>
    <row r="19" spans="1:8" ht="40.950000000000003" customHeight="1" x14ac:dyDescent="0.3">
      <c r="A19" s="91">
        <v>7</v>
      </c>
      <c r="B19" s="138" t="s">
        <v>67</v>
      </c>
      <c r="C19" s="135"/>
      <c r="D19" s="135"/>
      <c r="E19" s="135"/>
      <c r="F19" s="135"/>
      <c r="G19" s="100" t="s">
        <v>48</v>
      </c>
      <c r="H19" s="95">
        <v>0.05</v>
      </c>
    </row>
    <row r="20" spans="1:8" ht="40.950000000000003" customHeight="1" x14ac:dyDescent="0.3">
      <c r="A20" s="92">
        <v>8</v>
      </c>
      <c r="B20" s="139" t="s">
        <v>68</v>
      </c>
      <c r="C20" s="137"/>
      <c r="D20" s="137"/>
      <c r="E20" s="137"/>
      <c r="F20" s="137"/>
      <c r="G20" s="101" t="s">
        <v>48</v>
      </c>
      <c r="H20" s="95">
        <v>0.05</v>
      </c>
    </row>
    <row r="21" spans="1:8" ht="40.950000000000003" customHeight="1" thickBot="1" x14ac:dyDescent="0.35">
      <c r="A21" s="93">
        <v>9</v>
      </c>
      <c r="B21" s="140" t="s">
        <v>69</v>
      </c>
      <c r="C21" s="141"/>
      <c r="D21" s="141"/>
      <c r="E21" s="141"/>
      <c r="F21" s="141"/>
      <c r="G21" s="25" t="s">
        <v>48</v>
      </c>
      <c r="H21" s="97">
        <v>0.03</v>
      </c>
    </row>
    <row r="22" spans="1:8" ht="25.2" customHeight="1" thickBot="1" x14ac:dyDescent="0.35">
      <c r="A22" s="117" t="s">
        <v>33</v>
      </c>
      <c r="B22" s="117"/>
      <c r="C22" s="117"/>
      <c r="D22" s="117"/>
      <c r="E22" s="117"/>
      <c r="F22" s="117"/>
      <c r="G22" s="117"/>
      <c r="H22" s="117"/>
    </row>
    <row r="23" spans="1:8" ht="15" thickBot="1" x14ac:dyDescent="0.35">
      <c r="A23"/>
      <c r="B23" s="120" t="s">
        <v>77</v>
      </c>
      <c r="C23" s="121"/>
      <c r="D23" s="121"/>
      <c r="E23" s="121"/>
      <c r="F23" s="121"/>
      <c r="G23" s="122"/>
      <c r="H23"/>
    </row>
    <row r="24" spans="1:8" ht="15" thickBot="1" x14ac:dyDescent="0.35">
      <c r="A24"/>
      <c r="B24" s="142" t="s">
        <v>6</v>
      </c>
      <c r="C24" s="143"/>
      <c r="D24" s="143"/>
      <c r="E24" s="143"/>
      <c r="F24" s="143"/>
      <c r="G24" s="108">
        <f>IF(AND(H13&gt;0,H14&gt;0),H14-H13,"")</f>
        <v>32</v>
      </c>
      <c r="H24"/>
    </row>
    <row r="25" spans="1:8" x14ac:dyDescent="0.3">
      <c r="A25"/>
      <c r="B25" s="144" t="s">
        <v>72</v>
      </c>
      <c r="C25" s="145"/>
      <c r="D25" s="145"/>
      <c r="E25" s="145"/>
      <c r="F25" s="145"/>
      <c r="G25" s="110">
        <f>IF(H16&gt;0,'Retirem Planning Tool Results'!C19,0)</f>
        <v>93324</v>
      </c>
      <c r="H25" s="118">
        <f>IFERROR(+G25+G26,"")</f>
        <v>500000</v>
      </c>
    </row>
    <row r="26" spans="1:8" ht="15" thickBot="1" x14ac:dyDescent="0.35">
      <c r="A26"/>
      <c r="B26" s="146" t="s">
        <v>80</v>
      </c>
      <c r="C26" s="147"/>
      <c r="D26" s="147"/>
      <c r="E26" s="147"/>
      <c r="F26" s="147"/>
      <c r="G26" s="112">
        <f>IF(H17&gt;0,'Retirem Planning Tool Results'!C21,"")</f>
        <v>406676</v>
      </c>
      <c r="H26" s="119"/>
    </row>
    <row r="27" spans="1:8" x14ac:dyDescent="0.3">
      <c r="A27"/>
      <c r="B27" s="146" t="s">
        <v>81</v>
      </c>
      <c r="C27" s="147"/>
      <c r="D27" s="147"/>
      <c r="E27" s="147"/>
      <c r="F27" s="147"/>
      <c r="G27" s="111">
        <f>+'Retirem Planning Tool Results'!C25</f>
        <v>283</v>
      </c>
      <c r="H27"/>
    </row>
    <row r="28" spans="1:8" x14ac:dyDescent="0.3">
      <c r="A28"/>
      <c r="B28" s="102"/>
      <c r="C28" s="103"/>
      <c r="D28" s="103"/>
      <c r="E28" s="103"/>
      <c r="F28" s="107" t="s">
        <v>73</v>
      </c>
      <c r="G28" s="105"/>
      <c r="H28"/>
    </row>
    <row r="29" spans="1:8" x14ac:dyDescent="0.3">
      <c r="A29"/>
      <c r="B29" s="102"/>
      <c r="C29" s="103"/>
      <c r="D29" s="103"/>
      <c r="E29" s="103"/>
      <c r="F29" s="104" t="s">
        <v>78</v>
      </c>
      <c r="G29" s="105">
        <f>IF(H20&gt;0,'Retirem Planning Tool Results'!C51,"")</f>
        <v>2083</v>
      </c>
      <c r="H29"/>
    </row>
    <row r="30" spans="1:8" x14ac:dyDescent="0.3">
      <c r="A30"/>
      <c r="B30" s="102"/>
      <c r="C30" s="103"/>
      <c r="D30" s="103"/>
      <c r="E30" s="103"/>
      <c r="F30" s="104" t="s">
        <v>74</v>
      </c>
      <c r="G30" s="105">
        <f>IF(H20&gt;0,'Retirem Planning Tool Results'!C53,"")</f>
        <v>4356</v>
      </c>
      <c r="H30"/>
    </row>
    <row r="31" spans="1:8" x14ac:dyDescent="0.3">
      <c r="A31"/>
      <c r="B31" s="102"/>
      <c r="C31" s="103"/>
      <c r="D31" s="103"/>
      <c r="E31" s="103"/>
      <c r="F31" s="104" t="s">
        <v>75</v>
      </c>
      <c r="G31" s="105">
        <f>IF(H20&gt;0,'Retirem Planning Tool Results'!C54,"")</f>
        <v>3085.7307692307691</v>
      </c>
      <c r="H31"/>
    </row>
    <row r="32" spans="1:8" ht="15" thickBot="1" x14ac:dyDescent="0.35">
      <c r="A32"/>
      <c r="B32" s="109"/>
      <c r="C32" s="124" t="s">
        <v>76</v>
      </c>
      <c r="D32" s="124"/>
      <c r="E32" s="124"/>
      <c r="F32" s="124"/>
      <c r="G32" s="106">
        <f>IF(H21&gt;0,'Retirem Planning Tool Results'!C55,"")</f>
        <v>14879</v>
      </c>
      <c r="H32"/>
    </row>
  </sheetData>
  <sheetProtection algorithmName="SHA-512" hashValue="XqYft5BgtLSuLUPJzJnEH9ztJaqdsOzSWNp8utdiMVB9GVJpCh1vmbkswRSvsgopdEUjdCEGaHExqYunjqkV5g==" saltValue="DI6j46grthf8VmYFoCWhFw==" spinCount="100000" sheet="1" selectLockedCells="1"/>
  <mergeCells count="23">
    <mergeCell ref="C32:F32"/>
    <mergeCell ref="A9:H11"/>
    <mergeCell ref="B13:F13"/>
    <mergeCell ref="B14:F14"/>
    <mergeCell ref="B15:F15"/>
    <mergeCell ref="B16:F16"/>
    <mergeCell ref="A22:H22"/>
    <mergeCell ref="B17:F17"/>
    <mergeCell ref="B18:F18"/>
    <mergeCell ref="B19:F19"/>
    <mergeCell ref="B20:F20"/>
    <mergeCell ref="B21:F21"/>
    <mergeCell ref="B24:F24"/>
    <mergeCell ref="B25:F25"/>
    <mergeCell ref="B26:F26"/>
    <mergeCell ref="B27:F27"/>
    <mergeCell ref="H25:H26"/>
    <mergeCell ref="B23:G23"/>
    <mergeCell ref="A5:H5"/>
    <mergeCell ref="A6:H6"/>
    <mergeCell ref="A7:H7"/>
    <mergeCell ref="A8:H8"/>
    <mergeCell ref="B12:F12"/>
  </mergeCells>
  <printOptions horizontalCentered="1"/>
  <pageMargins left="0.2" right="0.2" top="0.25" bottom="0.25" header="0.25" footer="0.25"/>
  <pageSetup orientation="portrait" r:id="rId1"/>
  <ignoredErrors>
    <ignoredError sqref="G27:G28"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ACF4A-8493-4C7E-8314-EF31F1D26A7F}">
  <sheetPr>
    <tabColor rgb="FF92D050"/>
    <pageSetUpPr fitToPage="1"/>
  </sheetPr>
  <dimension ref="B4:J69"/>
  <sheetViews>
    <sheetView showGridLines="0" topLeftCell="A11" zoomScale="205" zoomScaleNormal="205" workbookViewId="0">
      <selection activeCell="C37" sqref="C37"/>
    </sheetView>
  </sheetViews>
  <sheetFormatPr defaultColWidth="8.77734375" defaultRowHeight="14.4" x14ac:dyDescent="0.3"/>
  <cols>
    <col min="1" max="1" width="0.77734375" customWidth="1"/>
    <col min="3" max="3" width="11.6640625" bestFit="1" customWidth="1"/>
    <col min="4" max="4" width="10.6640625" customWidth="1"/>
    <col min="5" max="5" width="7.77734375" customWidth="1"/>
    <col min="6" max="6" width="12.6640625" customWidth="1"/>
    <col min="7" max="7" width="6.6640625" customWidth="1"/>
    <col min="8" max="9" width="2.6640625" hidden="1" customWidth="1"/>
    <col min="10" max="10" width="10.109375" customWidth="1"/>
    <col min="11" max="11" width="0.77734375" customWidth="1"/>
  </cols>
  <sheetData>
    <row r="4" spans="2:10" ht="10.199999999999999" customHeight="1" x14ac:dyDescent="0.3"/>
    <row r="5" spans="2:10" ht="18" x14ac:dyDescent="0.35">
      <c r="B5" s="115" t="s">
        <v>34</v>
      </c>
      <c r="C5" s="115"/>
      <c r="D5" s="115"/>
      <c r="E5" s="115"/>
      <c r="F5" s="115"/>
      <c r="G5" s="115"/>
      <c r="H5" s="115"/>
      <c r="I5" s="115"/>
      <c r="J5" s="21"/>
    </row>
    <row r="6" spans="2:10" ht="18" x14ac:dyDescent="0.35">
      <c r="B6" s="115" t="s">
        <v>32</v>
      </c>
      <c r="C6" s="115"/>
      <c r="D6" s="115"/>
      <c r="E6" s="115"/>
      <c r="F6" s="115"/>
      <c r="G6" s="115"/>
      <c r="H6" s="115"/>
      <c r="I6" s="115"/>
      <c r="J6" s="21"/>
    </row>
    <row r="7" spans="2:10" ht="18" x14ac:dyDescent="0.35">
      <c r="B7" s="116">
        <f ca="1">NOW()</f>
        <v>46034.552202893516</v>
      </c>
      <c r="C7" s="116"/>
      <c r="D7" s="116"/>
      <c r="E7" s="116"/>
      <c r="F7" s="116"/>
      <c r="G7" s="116"/>
      <c r="H7" s="116"/>
      <c r="I7" s="116"/>
      <c r="J7" s="22"/>
    </row>
    <row r="8" spans="2:10" ht="17.399999999999999" x14ac:dyDescent="0.35">
      <c r="B8" s="162" t="s">
        <v>33</v>
      </c>
      <c r="C8" s="162"/>
      <c r="D8" s="162"/>
      <c r="E8" s="162"/>
      <c r="F8" s="162"/>
      <c r="G8" s="162"/>
      <c r="H8" s="162"/>
      <c r="I8" s="162"/>
      <c r="J8" s="27"/>
    </row>
    <row r="9" spans="2:10" ht="3" customHeight="1" thickBot="1" x14ac:dyDescent="0.4">
      <c r="B9" s="27"/>
      <c r="C9" s="27"/>
      <c r="D9" s="27"/>
      <c r="E9" s="27"/>
      <c r="F9" s="27"/>
      <c r="G9" s="27"/>
      <c r="H9" s="27"/>
      <c r="I9" s="27"/>
      <c r="J9" s="27"/>
    </row>
    <row r="10" spans="2:10" ht="18" customHeight="1" thickBot="1" x14ac:dyDescent="0.4">
      <c r="B10" s="172" t="s">
        <v>57</v>
      </c>
      <c r="C10" s="173"/>
      <c r="D10" s="173"/>
      <c r="E10" s="173"/>
      <c r="F10" s="173"/>
      <c r="G10" s="174"/>
      <c r="H10" s="22"/>
      <c r="I10" s="22"/>
      <c r="J10" s="22"/>
    </row>
    <row r="11" spans="2:10" ht="18" customHeight="1" x14ac:dyDescent="0.35">
      <c r="B11" s="22"/>
      <c r="C11" s="22"/>
      <c r="D11" s="22"/>
      <c r="E11" s="22"/>
      <c r="F11" s="22"/>
      <c r="G11" s="22"/>
      <c r="H11" s="27"/>
      <c r="I11" s="22"/>
      <c r="J11" s="22"/>
    </row>
    <row r="12" spans="2:10" x14ac:dyDescent="0.3">
      <c r="B12" s="28" t="s">
        <v>53</v>
      </c>
      <c r="C12" s="29" t="s">
        <v>56</v>
      </c>
      <c r="D12" s="171" t="s">
        <v>54</v>
      </c>
      <c r="E12" s="171"/>
      <c r="F12" s="171"/>
      <c r="G12" s="171"/>
      <c r="J12" s="88"/>
    </row>
    <row r="13" spans="2:10" ht="15" thickBot="1" x14ac:dyDescent="0.35">
      <c r="B13" s="30">
        <v>1</v>
      </c>
      <c r="C13" s="16">
        <f>+'Inputs and Summary Results'!H13</f>
        <v>35</v>
      </c>
      <c r="D13" s="166" t="s">
        <v>46</v>
      </c>
      <c r="E13" s="166"/>
      <c r="F13" s="166"/>
      <c r="G13" s="166"/>
      <c r="H13" s="31"/>
      <c r="I13" s="31"/>
      <c r="J13" s="7"/>
    </row>
    <row r="14" spans="2:10" ht="15" thickBot="1" x14ac:dyDescent="0.35">
      <c r="B14" s="30">
        <v>2</v>
      </c>
      <c r="C14" s="11">
        <f>+'Inputs and Summary Results'!H14</f>
        <v>67</v>
      </c>
      <c r="D14" s="166" t="s">
        <v>50</v>
      </c>
      <c r="E14" s="166"/>
      <c r="F14" s="166"/>
      <c r="G14" s="166"/>
      <c r="H14" s="31"/>
      <c r="I14" s="31"/>
      <c r="J14" s="7"/>
    </row>
    <row r="15" spans="2:10" ht="15" thickBot="1" x14ac:dyDescent="0.35">
      <c r="B15" s="30"/>
      <c r="C15" s="32">
        <f>IF(COUNT(C13:C14)&lt;2,"",+C14-C13)</f>
        <v>32</v>
      </c>
      <c r="D15" s="168" t="s">
        <v>6</v>
      </c>
      <c r="E15" s="168"/>
      <c r="F15" s="168"/>
      <c r="G15" s="168"/>
      <c r="J15" s="89"/>
    </row>
    <row r="16" spans="2:10" ht="15" thickBot="1" x14ac:dyDescent="0.35">
      <c r="B16" s="30">
        <v>3</v>
      </c>
      <c r="C16" s="12">
        <f>+'Inputs and Summary Results'!H15</f>
        <v>7.0000000000000007E-2</v>
      </c>
      <c r="D16" s="167" t="s">
        <v>59</v>
      </c>
      <c r="E16" s="167"/>
      <c r="F16" s="167"/>
      <c r="G16" s="167"/>
      <c r="H16" s="31"/>
      <c r="I16" s="31"/>
      <c r="J16" s="8"/>
    </row>
    <row r="17" spans="2:10" ht="15" thickBot="1" x14ac:dyDescent="0.35">
      <c r="B17" s="30">
        <v>4</v>
      </c>
      <c r="C17" s="13">
        <f>+'Inputs and Summary Results'!H16</f>
        <v>10000</v>
      </c>
      <c r="D17" s="167" t="s">
        <v>63</v>
      </c>
      <c r="E17" s="167"/>
      <c r="F17" s="167"/>
      <c r="G17" s="167"/>
      <c r="H17" s="31"/>
      <c r="I17" s="31"/>
      <c r="J17" s="9"/>
    </row>
    <row r="18" spans="2:10" ht="15" hidden="1" thickBot="1" x14ac:dyDescent="0.35">
      <c r="B18" s="30"/>
      <c r="C18" s="33">
        <f>COUNT(C13:C17)</f>
        <v>5</v>
      </c>
      <c r="D18" s="34" t="s">
        <v>39</v>
      </c>
      <c r="E18" s="34"/>
      <c r="F18" s="34"/>
      <c r="G18" s="34"/>
      <c r="J18" s="33"/>
    </row>
    <row r="19" spans="2:10" ht="15" thickBot="1" x14ac:dyDescent="0.35">
      <c r="B19" s="30"/>
      <c r="C19" s="6">
        <f>IF(C17="","",ROUND(FV(C16/12,C15*12,0,-C17,1),0))</f>
        <v>93324</v>
      </c>
      <c r="D19" s="35" t="s">
        <v>45</v>
      </c>
      <c r="E19" s="35"/>
      <c r="F19" s="35"/>
      <c r="G19" s="35"/>
      <c r="J19" s="10"/>
    </row>
    <row r="20" spans="2:10" ht="15" thickBot="1" x14ac:dyDescent="0.35">
      <c r="B20" s="30">
        <v>5</v>
      </c>
      <c r="C20" s="14">
        <f>+'Inputs and Summary Results'!H17</f>
        <v>500000</v>
      </c>
      <c r="D20" s="169" t="s">
        <v>62</v>
      </c>
      <c r="E20" s="169"/>
      <c r="F20" s="169"/>
      <c r="G20" s="169"/>
      <c r="H20" s="31"/>
      <c r="I20" s="31"/>
      <c r="J20" s="10"/>
    </row>
    <row r="21" spans="2:10" ht="15" thickBot="1" x14ac:dyDescent="0.35">
      <c r="B21" s="30"/>
      <c r="C21" s="6">
        <f>IF(C20&gt;C19,+C20-C19,"")</f>
        <v>406676</v>
      </c>
      <c r="D21" s="170" t="s">
        <v>40</v>
      </c>
      <c r="E21" s="170"/>
      <c r="F21" s="170"/>
      <c r="G21" s="170"/>
      <c r="J21" s="10"/>
    </row>
    <row r="22" spans="2:10" ht="15" thickBot="1" x14ac:dyDescent="0.35">
      <c r="B22" s="30"/>
    </row>
    <row r="23" spans="2:10" ht="14.55" customHeight="1" thickBot="1" x14ac:dyDescent="0.35">
      <c r="B23" s="30"/>
      <c r="C23" s="150" t="str">
        <f>"Required Future Contribs to Retire w "&amp;TEXT($C$20,"$#,###")</f>
        <v>Required Future Contribs to Retire w $500,000</v>
      </c>
      <c r="D23" s="151"/>
      <c r="E23" s="151"/>
      <c r="F23" s="152"/>
      <c r="G23" s="36"/>
      <c r="H23" s="36"/>
      <c r="I23" s="36"/>
    </row>
    <row r="24" spans="2:10" ht="29.55" customHeight="1" thickBot="1" x14ac:dyDescent="0.35">
      <c r="B24" s="30"/>
      <c r="C24" s="37" t="s">
        <v>3</v>
      </c>
      <c r="D24" s="37" t="s">
        <v>4</v>
      </c>
      <c r="E24" s="37" t="s">
        <v>5</v>
      </c>
      <c r="F24" s="37" t="s">
        <v>7</v>
      </c>
      <c r="G24" s="38" t="s">
        <v>0</v>
      </c>
      <c r="H24" s="39" t="s">
        <v>8</v>
      </c>
      <c r="I24" s="39" t="s">
        <v>2</v>
      </c>
    </row>
    <row r="25" spans="2:10" ht="15" thickBot="1" x14ac:dyDescent="0.35">
      <c r="C25" s="40">
        <f>IF(G25="","",ROUND(PMT(H25/12,G25*12,0,-I25,1),0))</f>
        <v>283</v>
      </c>
      <c r="D25" s="40">
        <f t="shared" ref="D25:D32" si="0">IF(G25="","",+C25*12)</f>
        <v>3396</v>
      </c>
      <c r="E25" s="41"/>
      <c r="F25" s="42">
        <f>IF(C21="","",+D25*G25)</f>
        <v>108672</v>
      </c>
      <c r="G25" s="43">
        <f>IF(C21="","",+C15)</f>
        <v>32</v>
      </c>
      <c r="H25" s="44">
        <f>IF(C21="","",+$C$16)</f>
        <v>7.0000000000000007E-2</v>
      </c>
      <c r="I25" s="45">
        <f>IF(C20="","",+$C$21)</f>
        <v>406676</v>
      </c>
    </row>
    <row r="26" spans="2:10" ht="15" thickBot="1" x14ac:dyDescent="0.35">
      <c r="C26" s="46">
        <f t="shared" ref="C26:C32" si="1">IF(G26="","",ROUND(PMT(H26/12,G26*12,0,-I26,1),0))</f>
        <v>422</v>
      </c>
      <c r="D26" s="46">
        <f t="shared" si="0"/>
        <v>5064</v>
      </c>
      <c r="E26" s="47">
        <f t="shared" ref="E26:E32" si="2">IF(G26="","",(+C26-$C$25)/$C$25)</f>
        <v>0.49116607773851589</v>
      </c>
      <c r="F26" s="46">
        <f t="shared" ref="F26:F32" si="3">IF(G26="","",+D26*G26)</f>
        <v>136728</v>
      </c>
      <c r="G26" s="48">
        <f t="shared" ref="G26:G33" si="4">IFERROR(IF($C$18&lt;5,"",IF(G25&lt;5,"",IF((+G25-5)&lt;1,"",+G25-5))),"")</f>
        <v>27</v>
      </c>
      <c r="H26" s="49">
        <f t="shared" ref="H26:H33" si="5">IF(G26="","",+$C$16)</f>
        <v>7.0000000000000007E-2</v>
      </c>
      <c r="I26" s="46">
        <f t="shared" ref="I26:I33" si="6">IF(G26="","",+$C$21)</f>
        <v>406676</v>
      </c>
    </row>
    <row r="27" spans="2:10" ht="15" thickBot="1" x14ac:dyDescent="0.35">
      <c r="C27" s="50">
        <f t="shared" si="1"/>
        <v>647</v>
      </c>
      <c r="D27" s="50">
        <f t="shared" si="0"/>
        <v>7764</v>
      </c>
      <c r="E27" s="51">
        <f t="shared" si="2"/>
        <v>1.2862190812720848</v>
      </c>
      <c r="F27" s="45">
        <f t="shared" si="3"/>
        <v>170808</v>
      </c>
      <c r="G27" s="52">
        <f t="shared" si="4"/>
        <v>22</v>
      </c>
      <c r="H27" s="44">
        <f t="shared" si="5"/>
        <v>7.0000000000000007E-2</v>
      </c>
      <c r="I27" s="45">
        <f t="shared" si="6"/>
        <v>406676</v>
      </c>
    </row>
    <row r="28" spans="2:10" ht="15" thickBot="1" x14ac:dyDescent="0.35">
      <c r="C28" s="46">
        <f t="shared" si="1"/>
        <v>1036</v>
      </c>
      <c r="D28" s="46">
        <f t="shared" si="0"/>
        <v>12432</v>
      </c>
      <c r="E28" s="47">
        <f t="shared" si="2"/>
        <v>2.6607773851590104</v>
      </c>
      <c r="F28" s="46">
        <f t="shared" si="3"/>
        <v>211344</v>
      </c>
      <c r="G28" s="48">
        <f t="shared" si="4"/>
        <v>17</v>
      </c>
      <c r="H28" s="49">
        <f t="shared" si="5"/>
        <v>7.0000000000000007E-2</v>
      </c>
      <c r="I28" s="46">
        <f t="shared" si="6"/>
        <v>406676</v>
      </c>
    </row>
    <row r="29" spans="2:10" ht="15" thickBot="1" x14ac:dyDescent="0.35">
      <c r="C29" s="50">
        <f t="shared" si="1"/>
        <v>1799</v>
      </c>
      <c r="D29" s="50">
        <f t="shared" si="0"/>
        <v>21588</v>
      </c>
      <c r="E29" s="51">
        <f t="shared" si="2"/>
        <v>5.3568904593639575</v>
      </c>
      <c r="F29" s="45">
        <f t="shared" si="3"/>
        <v>259056</v>
      </c>
      <c r="G29" s="52">
        <f t="shared" si="4"/>
        <v>12</v>
      </c>
      <c r="H29" s="44">
        <f t="shared" si="5"/>
        <v>7.0000000000000007E-2</v>
      </c>
      <c r="I29" s="45">
        <f t="shared" si="6"/>
        <v>406676</v>
      </c>
    </row>
    <row r="30" spans="2:10" ht="15" thickBot="1" x14ac:dyDescent="0.35">
      <c r="C30" s="46">
        <f t="shared" si="1"/>
        <v>3744</v>
      </c>
      <c r="D30" s="46">
        <f t="shared" si="0"/>
        <v>44928</v>
      </c>
      <c r="E30" s="47">
        <f t="shared" si="2"/>
        <v>12.229681978798586</v>
      </c>
      <c r="F30" s="46">
        <f t="shared" si="3"/>
        <v>314496</v>
      </c>
      <c r="G30" s="48">
        <f t="shared" si="4"/>
        <v>7</v>
      </c>
      <c r="H30" s="49">
        <f t="shared" si="5"/>
        <v>7.0000000000000007E-2</v>
      </c>
      <c r="I30" s="46">
        <f t="shared" si="6"/>
        <v>406676</v>
      </c>
    </row>
    <row r="31" spans="2:10" ht="15" thickBot="1" x14ac:dyDescent="0.35">
      <c r="C31" s="50">
        <f t="shared" si="1"/>
        <v>15744</v>
      </c>
      <c r="D31" s="50">
        <f t="shared" si="0"/>
        <v>188928</v>
      </c>
      <c r="E31" s="51">
        <f t="shared" si="2"/>
        <v>54.632508833922259</v>
      </c>
      <c r="F31" s="45">
        <f t="shared" si="3"/>
        <v>377856</v>
      </c>
      <c r="G31" s="52">
        <f t="shared" si="4"/>
        <v>2</v>
      </c>
      <c r="H31" s="44">
        <f t="shared" si="5"/>
        <v>7.0000000000000007E-2</v>
      </c>
      <c r="I31" s="45">
        <f t="shared" si="6"/>
        <v>406676</v>
      </c>
    </row>
    <row r="32" spans="2:10" ht="15" thickBot="1" x14ac:dyDescent="0.35">
      <c r="C32" s="46" t="str">
        <f t="shared" si="1"/>
        <v/>
      </c>
      <c r="D32" s="46" t="str">
        <f t="shared" si="0"/>
        <v/>
      </c>
      <c r="E32" s="47" t="str">
        <f t="shared" si="2"/>
        <v/>
      </c>
      <c r="F32" s="46" t="str">
        <f t="shared" si="3"/>
        <v/>
      </c>
      <c r="G32" s="48" t="str">
        <f t="shared" si="4"/>
        <v/>
      </c>
      <c r="H32" s="49" t="str">
        <f t="shared" si="5"/>
        <v/>
      </c>
      <c r="I32" s="46" t="str">
        <f t="shared" si="6"/>
        <v/>
      </c>
    </row>
    <row r="33" spans="2:10" ht="15" thickBot="1" x14ac:dyDescent="0.35">
      <c r="C33" s="50" t="str">
        <f t="shared" ref="C33" si="7">IF(G33="","",ROUND(PMT(H33/12,G33*12,0,-I33,1),0))</f>
        <v/>
      </c>
      <c r="D33" s="50" t="str">
        <f t="shared" ref="D33" si="8">IF(G33="","",+C33*12)</f>
        <v/>
      </c>
      <c r="E33" s="51" t="str">
        <f t="shared" ref="E33" si="9">IF(G33="","",(+C33-$C$25)/$C$25)</f>
        <v/>
      </c>
      <c r="F33" s="45" t="str">
        <f t="shared" ref="F33" si="10">IF(G33="","",+D33*G33)</f>
        <v/>
      </c>
      <c r="G33" s="52" t="str">
        <f t="shared" si="4"/>
        <v/>
      </c>
      <c r="H33" s="44" t="str">
        <f t="shared" si="5"/>
        <v/>
      </c>
      <c r="I33" s="45" t="str">
        <f t="shared" si="6"/>
        <v/>
      </c>
    </row>
    <row r="34" spans="2:10" ht="7.2" customHeight="1" x14ac:dyDescent="0.3"/>
    <row r="35" spans="2:10" ht="15" customHeight="1" x14ac:dyDescent="0.3">
      <c r="B35" s="53" t="s">
        <v>43</v>
      </c>
    </row>
    <row r="36" spans="2:10" ht="15" customHeight="1" x14ac:dyDescent="0.3">
      <c r="B36" s="113">
        <f>+C36/D25</f>
        <v>1.7234982332155477</v>
      </c>
      <c r="C36" s="54">
        <v>5853</v>
      </c>
      <c r="D36" s="55" t="s">
        <v>36</v>
      </c>
    </row>
    <row r="37" spans="2:10" ht="15" customHeight="1" x14ac:dyDescent="0.3">
      <c r="B37" s="113">
        <f>+C37/D25</f>
        <v>0.86174911660777387</v>
      </c>
      <c r="C37" s="56">
        <f>+C36*0.5</f>
        <v>2926.5</v>
      </c>
      <c r="D37" s="55" t="s">
        <v>82</v>
      </c>
    </row>
    <row r="38" spans="2:10" ht="15" customHeight="1" x14ac:dyDescent="0.3">
      <c r="B38" s="113">
        <f>SUM(B36:B37)</f>
        <v>2.5852473498233217</v>
      </c>
      <c r="C38" s="57">
        <f>IF(C37="",0,SUM(C36:C37))</f>
        <v>8779.5</v>
      </c>
      <c r="D38" s="55" t="s">
        <v>38</v>
      </c>
    </row>
    <row r="39" spans="2:10" ht="15" customHeight="1" x14ac:dyDescent="0.3">
      <c r="B39" s="113">
        <f>+C39/D25</f>
        <v>0.73616018845700826</v>
      </c>
      <c r="C39" s="57">
        <v>2500</v>
      </c>
      <c r="D39" s="55" t="s">
        <v>37</v>
      </c>
    </row>
    <row r="40" spans="2:10" ht="15" customHeight="1" thickBot="1" x14ac:dyDescent="0.35">
      <c r="B40" s="113">
        <f>SUM(B38:B39)</f>
        <v>3.3214075382803299</v>
      </c>
      <c r="C40" s="58">
        <f>IF(C39="",0,SUM(C38:C39))</f>
        <v>11279.5</v>
      </c>
      <c r="D40" s="55" t="s">
        <v>35</v>
      </c>
    </row>
    <row r="41" spans="2:10" ht="7.95" customHeight="1" thickTop="1" x14ac:dyDescent="0.3"/>
    <row r="42" spans="2:10" ht="16.2" x14ac:dyDescent="0.3">
      <c r="B42" s="55" t="s">
        <v>42</v>
      </c>
    </row>
    <row r="43" spans="2:10" x14ac:dyDescent="0.3">
      <c r="B43" s="55"/>
    </row>
    <row r="44" spans="2:10" ht="17.399999999999999" x14ac:dyDescent="0.35">
      <c r="B44" s="149" t="s">
        <v>33</v>
      </c>
      <c r="C44" s="149"/>
      <c r="D44" s="149"/>
      <c r="E44" s="149"/>
      <c r="F44" s="149"/>
      <c r="G44" s="149"/>
      <c r="H44" s="149"/>
      <c r="I44" s="149"/>
      <c r="J44" s="27"/>
    </row>
    <row r="45" spans="2:10" ht="15" customHeight="1" x14ac:dyDescent="0.3"/>
    <row r="46" spans="2:10" ht="15" customHeight="1" thickBot="1" x14ac:dyDescent="0.4">
      <c r="C46" s="148" t="s">
        <v>44</v>
      </c>
      <c r="D46" s="148"/>
      <c r="E46" s="148"/>
      <c r="F46" s="148"/>
      <c r="G46" s="148"/>
      <c r="H46" s="59"/>
      <c r="I46" s="59"/>
      <c r="J46" s="90"/>
    </row>
    <row r="47" spans="2:10" ht="15" customHeight="1" thickBot="1" x14ac:dyDescent="0.35">
      <c r="B47" s="30">
        <v>6</v>
      </c>
      <c r="C47" s="15">
        <f>+'Inputs and Summary Results'!H18</f>
        <v>93</v>
      </c>
      <c r="D47" s="153" t="s">
        <v>60</v>
      </c>
      <c r="E47" s="154"/>
      <c r="F47" s="154"/>
      <c r="G47" s="155"/>
    </row>
    <row r="48" spans="2:10" ht="15" thickBot="1" x14ac:dyDescent="0.35">
      <c r="B48" s="30"/>
      <c r="C48" s="60">
        <f>IF(C47="","",C47-C14)</f>
        <v>26</v>
      </c>
      <c r="D48" s="163" t="s">
        <v>27</v>
      </c>
      <c r="E48" s="164"/>
      <c r="F48" s="164"/>
      <c r="G48" s="165"/>
    </row>
    <row r="49" spans="2:10" ht="15" thickBot="1" x14ac:dyDescent="0.35">
      <c r="B49" s="30">
        <v>7</v>
      </c>
      <c r="C49" s="12">
        <f>+'Inputs and Summary Results'!H19</f>
        <v>0.05</v>
      </c>
      <c r="D49" s="153" t="s">
        <v>61</v>
      </c>
      <c r="E49" s="154"/>
      <c r="F49" s="154"/>
      <c r="G49" s="155"/>
    </row>
    <row r="50" spans="2:10" ht="15" thickBot="1" x14ac:dyDescent="0.35">
      <c r="B50" s="30">
        <v>8</v>
      </c>
      <c r="C50" s="12">
        <f>+'Inputs and Summary Results'!H20</f>
        <v>0.05</v>
      </c>
      <c r="D50" s="153" t="s">
        <v>51</v>
      </c>
      <c r="E50" s="154"/>
      <c r="F50" s="154"/>
      <c r="G50" s="155"/>
    </row>
    <row r="51" spans="2:10" s="63" customFormat="1" ht="19.95" customHeight="1" thickBot="1" x14ac:dyDescent="0.35">
      <c r="B51" s="61"/>
      <c r="C51" s="62">
        <f>IF(C50="","",'Retirement Distribution Sched'!H5)</f>
        <v>2083</v>
      </c>
      <c r="D51" s="156" t="str">
        <f>"Starting monthly distribution @ age "&amp;'Inputs and Summary Results'!H14</f>
        <v>Starting monthly distribution @ age 67</v>
      </c>
      <c r="E51" s="157"/>
      <c r="F51" s="157"/>
      <c r="G51" s="158"/>
    </row>
    <row r="52" spans="2:10" ht="15" thickBot="1" x14ac:dyDescent="0.35">
      <c r="B52" s="30">
        <v>9</v>
      </c>
      <c r="C52" s="12">
        <f>+'Inputs and Summary Results'!H21</f>
        <v>0.03</v>
      </c>
      <c r="D52" s="153" t="s">
        <v>52</v>
      </c>
      <c r="E52" s="154"/>
      <c r="F52" s="154"/>
      <c r="G52" s="155"/>
    </row>
    <row r="53" spans="2:10" s="63" customFormat="1" ht="19.95" customHeight="1" thickBot="1" x14ac:dyDescent="0.35">
      <c r="C53" s="62">
        <f>IF(C52="","",+'Retirement Distribution Sched'!H6)</f>
        <v>4356</v>
      </c>
      <c r="D53" s="156" t="str">
        <f>"Ending monthly distribution @ age "&amp;'Inputs and Summary Results'!H18</f>
        <v>Ending monthly distribution @ age 93</v>
      </c>
      <c r="E53" s="157"/>
      <c r="F53" s="157"/>
      <c r="G53" s="158"/>
    </row>
    <row r="54" spans="2:10" s="63" customFormat="1" ht="19.95" customHeight="1" thickBot="1" x14ac:dyDescent="0.35">
      <c r="C54" s="62">
        <f>IF(C52="","",+'Retirement Distribution Sched'!H3)</f>
        <v>3085.7307692307691</v>
      </c>
      <c r="D54" s="64" t="str">
        <f>"Average monthly distribution over "&amp;('Inputs and Summary Results'!H18-'Inputs and Summary Results'!H14)&amp;" years"</f>
        <v>Average monthly distribution over 26 years</v>
      </c>
      <c r="E54" s="65"/>
      <c r="F54" s="65"/>
      <c r="G54" s="65"/>
    </row>
    <row r="55" spans="2:10" s="63" customFormat="1" ht="19.95" customHeight="1" thickBot="1" x14ac:dyDescent="0.35">
      <c r="C55" s="66">
        <f>IF(C54="","",+'Retirement Distribution Sched'!I2)</f>
        <v>14879</v>
      </c>
      <c r="D55" s="159" t="str">
        <f>"Ending account balance at age "&amp;'Inputs and Summary Results'!H18</f>
        <v>Ending account balance at age 93</v>
      </c>
      <c r="E55" s="160"/>
      <c r="F55" s="160"/>
      <c r="G55" s="161"/>
    </row>
    <row r="57" spans="2:10" ht="17.399999999999999" x14ac:dyDescent="0.35">
      <c r="B57" s="149" t="s">
        <v>33</v>
      </c>
      <c r="C57" s="149"/>
      <c r="D57" s="149"/>
      <c r="E57" s="149"/>
      <c r="F57" s="149"/>
      <c r="G57" s="149"/>
      <c r="H57" s="149"/>
      <c r="I57" s="149"/>
      <c r="J57" s="27"/>
    </row>
    <row r="58" spans="2:10" ht="17.399999999999999" x14ac:dyDescent="0.35">
      <c r="B58" s="27"/>
      <c r="C58" s="27"/>
      <c r="D58" s="27"/>
      <c r="E58" s="27"/>
      <c r="F58" s="27"/>
      <c r="G58" s="27"/>
      <c r="H58" s="27"/>
      <c r="I58" s="27"/>
      <c r="J58" s="27"/>
    </row>
    <row r="60" spans="2:10" ht="19.95" customHeight="1" x14ac:dyDescent="0.3"/>
    <row r="61" spans="2:10" ht="14.55" customHeight="1" x14ac:dyDescent="0.3"/>
    <row r="62" spans="2:10" ht="14.55" customHeight="1" x14ac:dyDescent="0.3"/>
    <row r="63" spans="2:10" ht="14.55" customHeight="1" x14ac:dyDescent="0.3"/>
    <row r="64" spans="2:10" ht="14.55" customHeight="1" x14ac:dyDescent="0.3"/>
    <row r="65" spans="3:4" x14ac:dyDescent="0.3">
      <c r="C65" s="54"/>
      <c r="D65" s="55"/>
    </row>
    <row r="67" spans="3:4" ht="14.25" customHeight="1" x14ac:dyDescent="0.3">
      <c r="C67" s="72"/>
    </row>
    <row r="68" spans="3:4" ht="14.25" hidden="1" customHeight="1" x14ac:dyDescent="0.3">
      <c r="C68" s="54">
        <f>+D25-C38</f>
        <v>-5383.5</v>
      </c>
      <c r="D68" s="55" t="s">
        <v>41</v>
      </c>
    </row>
    <row r="69" spans="3:4" ht="14.25" customHeight="1" x14ac:dyDescent="0.3"/>
  </sheetData>
  <sheetProtection selectLockedCells="1" selectUnlockedCells="1"/>
  <mergeCells count="25">
    <mergeCell ref="B5:I5"/>
    <mergeCell ref="B6:I6"/>
    <mergeCell ref="B7:I7"/>
    <mergeCell ref="B8:I8"/>
    <mergeCell ref="D48:G48"/>
    <mergeCell ref="D47:G47"/>
    <mergeCell ref="D13:G13"/>
    <mergeCell ref="D14:G14"/>
    <mergeCell ref="D16:G16"/>
    <mergeCell ref="D15:G15"/>
    <mergeCell ref="D17:G17"/>
    <mergeCell ref="D20:G20"/>
    <mergeCell ref="D21:G21"/>
    <mergeCell ref="B44:I44"/>
    <mergeCell ref="D12:G12"/>
    <mergeCell ref="B10:G10"/>
    <mergeCell ref="C46:G46"/>
    <mergeCell ref="B57:I57"/>
    <mergeCell ref="C23:F23"/>
    <mergeCell ref="D49:G49"/>
    <mergeCell ref="D50:G50"/>
    <mergeCell ref="D52:G52"/>
    <mergeCell ref="D51:G51"/>
    <mergeCell ref="D55:G55"/>
    <mergeCell ref="D53:G53"/>
  </mergeCells>
  <conditionalFormatting sqref="C21 J21">
    <cfRule type="cellIs" dxfId="23" priority="2" operator="greaterThan">
      <formula>0</formula>
    </cfRule>
  </conditionalFormatting>
  <conditionalFormatting sqref="C40">
    <cfRule type="cellIs" dxfId="22" priority="5" operator="greaterThan">
      <formula>0</formula>
    </cfRule>
  </conditionalFormatting>
  <conditionalFormatting sqref="C55">
    <cfRule type="cellIs" dxfId="21" priority="9" operator="lessThan">
      <formula>0</formula>
    </cfRule>
    <cfRule type="cellIs" dxfId="20" priority="10" operator="greaterThan">
      <formula>0</formula>
    </cfRule>
  </conditionalFormatting>
  <conditionalFormatting sqref="C25:G25">
    <cfRule type="cellIs" dxfId="19" priority="7" operator="greaterThan">
      <formula>0</formula>
    </cfRule>
  </conditionalFormatting>
  <printOptions horizontalCentered="1"/>
  <pageMargins left="0.2" right="0.2" top="0.25" bottom="0.25" header="0.25" footer="0.25"/>
  <pageSetup scale="88" orientation="portrait" r:id="rId1"/>
  <headerFooter>
    <oddFooter>&amp;L&amp;6&amp;Z&amp;F\&amp;A</oddFooter>
  </headerFooter>
  <ignoredErrors>
    <ignoredError sqref="C13:C21 C47:C52" unlockedFormula="1"/>
    <ignoredError sqref="B39"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49634-9DBA-4101-A7A4-FCBAACA3E527}">
  <sheetPr>
    <tabColor rgb="FFFFC000"/>
    <pageSetUpPr fitToPage="1"/>
  </sheetPr>
  <dimension ref="A1:N611"/>
  <sheetViews>
    <sheetView showGridLines="0" view="pageBreakPreview" zoomScale="115" zoomScaleNormal="175" zoomScaleSheetLayoutView="115" workbookViewId="0">
      <pane ySplit="18" topLeftCell="A61" activePane="bottomLeft" state="frozenSplit"/>
      <selection pane="bottomLeft" activeCell="A11" sqref="A11:XFD11"/>
    </sheetView>
  </sheetViews>
  <sheetFormatPr defaultColWidth="8.77734375" defaultRowHeight="14.4" x14ac:dyDescent="0.3"/>
  <cols>
    <col min="1" max="1" width="8.77734375" style="1"/>
    <col min="2" max="3" width="8.33203125" style="33" customWidth="1"/>
    <col min="4" max="4" width="7.33203125" customWidth="1"/>
    <col min="5" max="5" width="14.109375" customWidth="1"/>
    <col min="6" max="6" width="10" customWidth="1"/>
    <col min="7" max="7" width="12.6640625" customWidth="1"/>
    <col min="8" max="8" width="12.44140625" customWidth="1"/>
    <col min="9" max="9" width="14.109375" customWidth="1"/>
    <col min="11" max="11" width="11" bestFit="1" customWidth="1"/>
    <col min="12" max="12" width="9.44140625" bestFit="1" customWidth="1"/>
    <col min="13" max="14" width="8.77734375" style="33"/>
  </cols>
  <sheetData>
    <row r="1" spans="1:12" x14ac:dyDescent="0.3">
      <c r="A1" s="175" t="s">
        <v>9</v>
      </c>
      <c r="B1" s="175"/>
      <c r="C1" s="175"/>
      <c r="D1" s="176"/>
      <c r="E1" s="67" t="s">
        <v>10</v>
      </c>
      <c r="F1" s="68" t="s">
        <v>11</v>
      </c>
      <c r="G1" s="68" t="s">
        <v>12</v>
      </c>
      <c r="H1" s="68" t="s">
        <v>13</v>
      </c>
      <c r="I1" s="69" t="s">
        <v>14</v>
      </c>
    </row>
    <row r="2" spans="1:12" x14ac:dyDescent="0.3">
      <c r="A2" s="175" t="s">
        <v>15</v>
      </c>
      <c r="B2" s="175"/>
      <c r="C2" s="175"/>
      <c r="D2" s="176"/>
      <c r="E2" s="70">
        <f>+'Retirem Planning Tool Results'!C20</f>
        <v>500000</v>
      </c>
      <c r="F2" s="54">
        <f>SUM(F10:F610)</f>
        <v>0</v>
      </c>
      <c r="G2" s="54">
        <f>SUM(G10:G610)</f>
        <v>477627</v>
      </c>
      <c r="H2" s="54">
        <f>SUM(H10:H610)</f>
        <v>962748</v>
      </c>
      <c r="I2" s="71">
        <f>+E2+F2+G2-H2</f>
        <v>14879</v>
      </c>
      <c r="K2" s="72"/>
      <c r="L2" s="72"/>
    </row>
    <row r="3" spans="1:12" ht="15" thickBot="1" x14ac:dyDescent="0.35">
      <c r="E3" s="73"/>
      <c r="F3" s="74" t="s">
        <v>16</v>
      </c>
      <c r="G3" s="75">
        <f>+G2/MAX(A10:A610)</f>
        <v>1530.8557692307693</v>
      </c>
      <c r="H3" s="75">
        <f>+H2/MAX(A10:A610)</f>
        <v>3085.7307692307691</v>
      </c>
      <c r="I3" s="76"/>
    </row>
    <row r="4" spans="1:12" ht="15" thickBot="1" x14ac:dyDescent="0.35">
      <c r="E4" s="55"/>
      <c r="F4" s="55"/>
      <c r="G4" s="77" t="str">
        <f>MAX(A10:A610)&amp;" mos"</f>
        <v>312 mos</v>
      </c>
      <c r="H4" s="77" t="str">
        <f>"Age "&amp;VLOOKUP(MAX(A10:A610),Lists!B6:E606,3,FALSE)+1</f>
        <v>Age 93</v>
      </c>
      <c r="I4" s="54">
        <f>MIN(I11:I610)</f>
        <v>14879</v>
      </c>
    </row>
    <row r="5" spans="1:12" x14ac:dyDescent="0.3">
      <c r="B5" s="78"/>
      <c r="E5" s="177" t="s">
        <v>17</v>
      </c>
      <c r="F5" s="178"/>
      <c r="G5" s="79" t="s">
        <v>18</v>
      </c>
      <c r="H5" s="80">
        <f>+H11</f>
        <v>2083</v>
      </c>
      <c r="I5" s="72"/>
    </row>
    <row r="6" spans="1:12" ht="15" thickBot="1" x14ac:dyDescent="0.35">
      <c r="A6" s="77">
        <f>+'Retirem Planning Tool Results'!C47</f>
        <v>93</v>
      </c>
      <c r="B6" s="81" t="s">
        <v>19</v>
      </c>
      <c r="E6" s="179"/>
      <c r="F6" s="180"/>
      <c r="G6" s="82" t="s">
        <v>20</v>
      </c>
      <c r="H6" s="83">
        <f>MAX(H10:H610)</f>
        <v>4356</v>
      </c>
      <c r="I6" s="72"/>
    </row>
    <row r="7" spans="1:12" x14ac:dyDescent="0.3">
      <c r="A7" s="77">
        <f>+'Retirem Planning Tool Results'!C14</f>
        <v>67</v>
      </c>
      <c r="B7" s="81" t="s">
        <v>21</v>
      </c>
      <c r="G7" s="84" t="s">
        <v>28</v>
      </c>
      <c r="H7" s="85">
        <f>+'Retirem Planning Tool Results'!C49</f>
        <v>0.05</v>
      </c>
    </row>
    <row r="8" spans="1:12" x14ac:dyDescent="0.3">
      <c r="A8" s="77">
        <f>+A6-A7</f>
        <v>26</v>
      </c>
      <c r="B8" s="81" t="s">
        <v>22</v>
      </c>
      <c r="C8" s="78"/>
      <c r="G8" s="84" t="s">
        <v>23</v>
      </c>
      <c r="H8" s="85">
        <f>+'Retirem Planning Tool Results'!C50</f>
        <v>0.05</v>
      </c>
    </row>
    <row r="9" spans="1:12" x14ac:dyDescent="0.3">
      <c r="G9" s="84" t="s">
        <v>24</v>
      </c>
      <c r="H9" s="85">
        <f>+'Retirem Planning Tool Results'!C52</f>
        <v>0.03</v>
      </c>
    </row>
    <row r="10" spans="1:12" s="33" customFormat="1" ht="28.8" x14ac:dyDescent="0.3">
      <c r="A10" s="1" t="s">
        <v>25</v>
      </c>
      <c r="B10" s="33" t="s">
        <v>1</v>
      </c>
      <c r="C10" s="33" t="s">
        <v>26</v>
      </c>
      <c r="D10" s="86" t="s">
        <v>8</v>
      </c>
      <c r="E10" s="33" t="s">
        <v>10</v>
      </c>
      <c r="F10" s="33" t="s">
        <v>11</v>
      </c>
      <c r="G10" s="33" t="s">
        <v>12</v>
      </c>
      <c r="H10" s="33" t="s">
        <v>13</v>
      </c>
      <c r="I10" s="33" t="s">
        <v>14</v>
      </c>
    </row>
    <row r="11" spans="1:12" x14ac:dyDescent="0.3">
      <c r="A11" s="1">
        <v>1</v>
      </c>
      <c r="B11" s="1">
        <f>IF(A11&gt;$A$8*12,"",VLOOKUP(A11,Lists!B6:E606,2,FALSE))</f>
        <v>1</v>
      </c>
      <c r="C11" s="1">
        <f>IF(A11&gt;$A$8*12,"",VLOOKUP(A11,Lists!$B$6:$D$606,3,FALSE))</f>
        <v>67</v>
      </c>
      <c r="D11" s="87">
        <f>IF(A11&gt;$A$8*12,"",$H$7)</f>
        <v>0.05</v>
      </c>
      <c r="E11" s="72">
        <f>+E2</f>
        <v>500000</v>
      </c>
      <c r="F11" s="72">
        <v>0</v>
      </c>
      <c r="G11" s="72">
        <f>IF(A11&gt;$A$8*12,"",ROUND((+E11+F11)*D11/12,0))</f>
        <v>2083</v>
      </c>
      <c r="H11" s="72">
        <f>IF(A11&gt;$A$8*12,"",VLOOKUP(A11,Lists!B6:E606,4,FALSE))</f>
        <v>2083</v>
      </c>
      <c r="I11" s="72">
        <f>IF(A11&gt;$A$8*12,"",+E11+F11+G11-H11)</f>
        <v>500000</v>
      </c>
    </row>
    <row r="12" spans="1:12" x14ac:dyDescent="0.3">
      <c r="A12" s="1">
        <f t="shared" ref="A12:A75" si="0">IF(A11&lt;($A$8*12),A11+1,"")</f>
        <v>2</v>
      </c>
      <c r="B12" s="1">
        <f>IF(A12&gt;$A$8*12,"",VLOOKUP(A12,Lists!B7:E607,2,FALSE))</f>
        <v>1</v>
      </c>
      <c r="C12" s="1">
        <f>IF(A12&gt;$A$8*12,"",VLOOKUP(A12,Lists!$B$6:$D$606,3,FALSE))</f>
        <v>67</v>
      </c>
      <c r="D12" s="87">
        <f t="shared" ref="D12:D75" si="1">IF(A12&gt;$A$8*12,"",D11)</f>
        <v>0.05</v>
      </c>
      <c r="E12" s="72">
        <f t="shared" ref="E12:E75" si="2">IF(A12&gt;$A$8*12,"",+I11)</f>
        <v>500000</v>
      </c>
      <c r="F12" s="72">
        <f t="shared" ref="F12:F75" si="3">IF(A12&gt;$A$8*12,"",F11)</f>
        <v>0</v>
      </c>
      <c r="G12" s="72">
        <f t="shared" ref="G12:G75" si="4">IF(A12&gt;$A$8*12,"",ROUND((+E12+F12)*D12/12,0))</f>
        <v>2083</v>
      </c>
      <c r="H12" s="72">
        <f>IF(A12&gt;$A$8*12,"",VLOOKUP(A12,Lists!B7:E606,4,FALSE))</f>
        <v>2083</v>
      </c>
      <c r="I12" s="72">
        <f t="shared" ref="I12:I75" si="5">IF(A12&gt;$A$8*12,"",+E12+F12+G12-H12)</f>
        <v>500000</v>
      </c>
    </row>
    <row r="13" spans="1:12" x14ac:dyDescent="0.3">
      <c r="A13" s="1">
        <f t="shared" si="0"/>
        <v>3</v>
      </c>
      <c r="B13" s="1">
        <f>IF(A13&gt;$A$8*12,"",VLOOKUP(A13,Lists!B8:E608,2,FALSE))</f>
        <v>1</v>
      </c>
      <c r="C13" s="1">
        <f>IF(A13&gt;$A$8*12,"",VLOOKUP(A13,Lists!$B$6:$D$606,3,FALSE))</f>
        <v>67</v>
      </c>
      <c r="D13" s="87">
        <f t="shared" si="1"/>
        <v>0.05</v>
      </c>
      <c r="E13" s="72">
        <f t="shared" si="2"/>
        <v>500000</v>
      </c>
      <c r="F13" s="72">
        <f t="shared" si="3"/>
        <v>0</v>
      </c>
      <c r="G13" s="72">
        <f t="shared" si="4"/>
        <v>2083</v>
      </c>
      <c r="H13" s="72">
        <f>IF(A13&gt;$A$8*12,"",VLOOKUP(A13,Lists!B8:E606,4,FALSE))</f>
        <v>2083</v>
      </c>
      <c r="I13" s="72">
        <f t="shared" si="5"/>
        <v>500000</v>
      </c>
    </row>
    <row r="14" spans="1:12" x14ac:dyDescent="0.3">
      <c r="A14" s="1">
        <f t="shared" si="0"/>
        <v>4</v>
      </c>
      <c r="B14" s="1">
        <f>IF(A14&gt;$A$8*12,"",VLOOKUP(A14,Lists!B9:E609,2,FALSE))</f>
        <v>1</v>
      </c>
      <c r="C14" s="1">
        <f>IF(A14&gt;$A$8*12,"",VLOOKUP(A14,Lists!$B$6:$D$606,3,FALSE))</f>
        <v>67</v>
      </c>
      <c r="D14" s="87">
        <f t="shared" si="1"/>
        <v>0.05</v>
      </c>
      <c r="E14" s="72">
        <f t="shared" si="2"/>
        <v>500000</v>
      </c>
      <c r="F14" s="72">
        <f t="shared" si="3"/>
        <v>0</v>
      </c>
      <c r="G14" s="72">
        <f t="shared" si="4"/>
        <v>2083</v>
      </c>
      <c r="H14" s="72">
        <f>IF(A14&gt;$A$8*12,"",VLOOKUP(A14,Lists!B9:E606,4,FALSE))</f>
        <v>2083</v>
      </c>
      <c r="I14" s="72">
        <f t="shared" si="5"/>
        <v>500000</v>
      </c>
    </row>
    <row r="15" spans="1:12" x14ac:dyDescent="0.3">
      <c r="A15" s="1">
        <f t="shared" si="0"/>
        <v>5</v>
      </c>
      <c r="B15" s="1">
        <f>IF(A15&gt;$A$8*12,"",VLOOKUP(A15,Lists!B10:E610,2,FALSE))</f>
        <v>1</v>
      </c>
      <c r="C15" s="1">
        <f>IF(A15&gt;$A$8*12,"",VLOOKUP(A15,Lists!$B$6:$D$606,3,FALSE))</f>
        <v>67</v>
      </c>
      <c r="D15" s="87">
        <f t="shared" si="1"/>
        <v>0.05</v>
      </c>
      <c r="E15" s="72">
        <f t="shared" si="2"/>
        <v>500000</v>
      </c>
      <c r="F15" s="72">
        <f t="shared" si="3"/>
        <v>0</v>
      </c>
      <c r="G15" s="72">
        <f t="shared" si="4"/>
        <v>2083</v>
      </c>
      <c r="H15" s="72">
        <f>IF(A15&gt;$A$8*12,"",VLOOKUP(A15,Lists!B10:E606,4,FALSE))</f>
        <v>2083</v>
      </c>
      <c r="I15" s="72">
        <f t="shared" si="5"/>
        <v>500000</v>
      </c>
    </row>
    <row r="16" spans="1:12" x14ac:dyDescent="0.3">
      <c r="A16" s="1">
        <f t="shared" si="0"/>
        <v>6</v>
      </c>
      <c r="B16" s="1">
        <f>IF(A16&gt;$A$8*12,"",VLOOKUP(A16,Lists!B11:E611,2,FALSE))</f>
        <v>1</v>
      </c>
      <c r="C16" s="1">
        <f>IF(A16&gt;$A$8*12,"",VLOOKUP(A16,Lists!$B$6:$D$606,3,FALSE))</f>
        <v>67</v>
      </c>
      <c r="D16" s="87">
        <f t="shared" si="1"/>
        <v>0.05</v>
      </c>
      <c r="E16" s="72">
        <f t="shared" si="2"/>
        <v>500000</v>
      </c>
      <c r="F16" s="72">
        <f t="shared" si="3"/>
        <v>0</v>
      </c>
      <c r="G16" s="72">
        <f t="shared" si="4"/>
        <v>2083</v>
      </c>
      <c r="H16" s="72">
        <f>IF(A16&gt;$A$8*12,"",VLOOKUP(A16,Lists!B11:E606,4,FALSE))</f>
        <v>2083</v>
      </c>
      <c r="I16" s="72">
        <f t="shared" si="5"/>
        <v>500000</v>
      </c>
    </row>
    <row r="17" spans="1:9" x14ac:dyDescent="0.3">
      <c r="A17" s="1">
        <f t="shared" si="0"/>
        <v>7</v>
      </c>
      <c r="B17" s="1">
        <f>IF(A17&gt;$A$8*12,"",VLOOKUP(A17,Lists!B12:E612,2,FALSE))</f>
        <v>1</v>
      </c>
      <c r="C17" s="1">
        <f>IF(A17&gt;$A$8*12,"",VLOOKUP(A17,Lists!$B$6:$D$606,3,FALSE))</f>
        <v>67</v>
      </c>
      <c r="D17" s="87">
        <f t="shared" si="1"/>
        <v>0.05</v>
      </c>
      <c r="E17" s="72">
        <f t="shared" si="2"/>
        <v>500000</v>
      </c>
      <c r="F17" s="72">
        <f t="shared" si="3"/>
        <v>0</v>
      </c>
      <c r="G17" s="72">
        <f t="shared" si="4"/>
        <v>2083</v>
      </c>
      <c r="H17" s="72">
        <f>IF(A17&gt;$A$8*12,"",VLOOKUP(A17,Lists!B12:E606,4,FALSE))</f>
        <v>2083</v>
      </c>
      <c r="I17" s="72">
        <f t="shared" si="5"/>
        <v>500000</v>
      </c>
    </row>
    <row r="18" spans="1:9" x14ac:dyDescent="0.3">
      <c r="A18" s="1">
        <f t="shared" si="0"/>
        <v>8</v>
      </c>
      <c r="B18" s="1">
        <f>IF(A18&gt;$A$8*12,"",VLOOKUP(A18,Lists!B13:E613,2,FALSE))</f>
        <v>1</v>
      </c>
      <c r="C18" s="1">
        <f>IF(A18&gt;$A$8*12,"",VLOOKUP(A18,Lists!$B$6:$D$606,3,FALSE))</f>
        <v>67</v>
      </c>
      <c r="D18" s="87">
        <f t="shared" si="1"/>
        <v>0.05</v>
      </c>
      <c r="E18" s="72">
        <f t="shared" si="2"/>
        <v>500000</v>
      </c>
      <c r="F18" s="72">
        <f t="shared" si="3"/>
        <v>0</v>
      </c>
      <c r="G18" s="72">
        <f t="shared" si="4"/>
        <v>2083</v>
      </c>
      <c r="H18" s="72">
        <f>IF(A18&gt;$A$8*12,"",VLOOKUP(A18,Lists!B13:E606,4,FALSE))</f>
        <v>2083</v>
      </c>
      <c r="I18" s="72">
        <f t="shared" si="5"/>
        <v>500000</v>
      </c>
    </row>
    <row r="19" spans="1:9" x14ac:dyDescent="0.3">
      <c r="A19" s="1">
        <f t="shared" si="0"/>
        <v>9</v>
      </c>
      <c r="B19" s="1">
        <f>IF(A19&gt;$A$8*12,"",VLOOKUP(A19,Lists!B14:E614,2,FALSE))</f>
        <v>1</v>
      </c>
      <c r="C19" s="1">
        <f>IF(A19&gt;$A$8*12,"",VLOOKUP(A19,Lists!$B$6:$D$606,3,FALSE))</f>
        <v>67</v>
      </c>
      <c r="D19" s="87">
        <f t="shared" si="1"/>
        <v>0.05</v>
      </c>
      <c r="E19" s="72">
        <f t="shared" si="2"/>
        <v>500000</v>
      </c>
      <c r="F19" s="72">
        <f t="shared" si="3"/>
        <v>0</v>
      </c>
      <c r="G19" s="72">
        <f t="shared" si="4"/>
        <v>2083</v>
      </c>
      <c r="H19" s="72">
        <f>IF(A19&gt;$A$8*12,"",VLOOKUP(A19,Lists!B14:E606,4,FALSE))</f>
        <v>2083</v>
      </c>
      <c r="I19" s="72">
        <f t="shared" si="5"/>
        <v>500000</v>
      </c>
    </row>
    <row r="20" spans="1:9" x14ac:dyDescent="0.3">
      <c r="A20" s="1">
        <f t="shared" si="0"/>
        <v>10</v>
      </c>
      <c r="B20" s="1">
        <f>IF(A20&gt;$A$8*12,"",VLOOKUP(A20,Lists!B15:E615,2,FALSE))</f>
        <v>1</v>
      </c>
      <c r="C20" s="1">
        <f>IF(A20&gt;$A$8*12,"",VLOOKUP(A20,Lists!$B$6:$D$606,3,FALSE))</f>
        <v>67</v>
      </c>
      <c r="D20" s="87">
        <f t="shared" si="1"/>
        <v>0.05</v>
      </c>
      <c r="E20" s="72">
        <f t="shared" si="2"/>
        <v>500000</v>
      </c>
      <c r="F20" s="72">
        <f t="shared" si="3"/>
        <v>0</v>
      </c>
      <c r="G20" s="72">
        <f t="shared" si="4"/>
        <v>2083</v>
      </c>
      <c r="H20" s="72">
        <f>IF(A20&gt;$A$8*12,"",VLOOKUP(A20,Lists!B15:E606,4,FALSE))</f>
        <v>2083</v>
      </c>
      <c r="I20" s="72">
        <f t="shared" si="5"/>
        <v>500000</v>
      </c>
    </row>
    <row r="21" spans="1:9" x14ac:dyDescent="0.3">
      <c r="A21" s="1">
        <f t="shared" si="0"/>
        <v>11</v>
      </c>
      <c r="B21" s="1">
        <f>IF(A21&gt;$A$8*12,"",VLOOKUP(A21,Lists!B16:E616,2,FALSE))</f>
        <v>1</v>
      </c>
      <c r="C21" s="1">
        <f>IF(A21&gt;$A$8*12,"",VLOOKUP(A21,Lists!$B$6:$D$606,3,FALSE))</f>
        <v>67</v>
      </c>
      <c r="D21" s="87">
        <f t="shared" si="1"/>
        <v>0.05</v>
      </c>
      <c r="E21" s="72">
        <f t="shared" si="2"/>
        <v>500000</v>
      </c>
      <c r="F21" s="72">
        <f t="shared" si="3"/>
        <v>0</v>
      </c>
      <c r="G21" s="72">
        <f t="shared" si="4"/>
        <v>2083</v>
      </c>
      <c r="H21" s="72">
        <f>IF(A21&gt;$A$8*12,"",VLOOKUP(A21,Lists!B16:E606,4,FALSE))</f>
        <v>2083</v>
      </c>
      <c r="I21" s="72">
        <f t="shared" si="5"/>
        <v>500000</v>
      </c>
    </row>
    <row r="22" spans="1:9" x14ac:dyDescent="0.3">
      <c r="A22" s="1">
        <f t="shared" si="0"/>
        <v>12</v>
      </c>
      <c r="B22" s="1">
        <f>IF(A22&gt;$A$8*12,"",VLOOKUP(A22,Lists!B17:E617,2,FALSE))</f>
        <v>1</v>
      </c>
      <c r="C22" s="1">
        <f>IF(A22&gt;$A$8*12,"",VLOOKUP(A22,Lists!$B$6:$D$606,3,FALSE))</f>
        <v>67</v>
      </c>
      <c r="D22" s="87">
        <f t="shared" si="1"/>
        <v>0.05</v>
      </c>
      <c r="E22" s="72">
        <f t="shared" si="2"/>
        <v>500000</v>
      </c>
      <c r="F22" s="72">
        <f t="shared" si="3"/>
        <v>0</v>
      </c>
      <c r="G22" s="72">
        <f t="shared" si="4"/>
        <v>2083</v>
      </c>
      <c r="H22" s="72">
        <f>IF(A22&gt;$A$8*12,"",VLOOKUP(A22,Lists!B17:E606,4,FALSE))</f>
        <v>2083</v>
      </c>
      <c r="I22" s="72">
        <f t="shared" si="5"/>
        <v>500000</v>
      </c>
    </row>
    <row r="23" spans="1:9" x14ac:dyDescent="0.3">
      <c r="A23" s="1">
        <f t="shared" si="0"/>
        <v>13</v>
      </c>
      <c r="B23" s="1">
        <f>IF(A23&gt;$A$8*12,"",VLOOKUP(A23,Lists!B18:E618,2,FALSE))</f>
        <v>2</v>
      </c>
      <c r="C23" s="1">
        <f>IF(A23&gt;$A$8*12,"",VLOOKUP(A23,Lists!$B$6:$D$606,3,FALSE))</f>
        <v>68</v>
      </c>
      <c r="D23" s="87">
        <f t="shared" si="1"/>
        <v>0.05</v>
      </c>
      <c r="E23" s="72">
        <f t="shared" si="2"/>
        <v>500000</v>
      </c>
      <c r="F23" s="72">
        <f t="shared" si="3"/>
        <v>0</v>
      </c>
      <c r="G23" s="72">
        <f t="shared" si="4"/>
        <v>2083</v>
      </c>
      <c r="H23" s="72">
        <f>IF(A23&gt;$A$8*12,"",VLOOKUP(A23,Lists!B18:E607,4,FALSE))</f>
        <v>2145</v>
      </c>
      <c r="I23" s="72">
        <f t="shared" si="5"/>
        <v>499938</v>
      </c>
    </row>
    <row r="24" spans="1:9" x14ac:dyDescent="0.3">
      <c r="A24" s="1">
        <f t="shared" si="0"/>
        <v>14</v>
      </c>
      <c r="B24" s="1">
        <f>IF(A24&gt;$A$8*12,"",VLOOKUP(A24,Lists!B19:E619,2,FALSE))</f>
        <v>2</v>
      </c>
      <c r="C24" s="1">
        <f>IF(A24&gt;$A$8*12,"",VLOOKUP(A24,Lists!$B$6:$D$606,3,FALSE))</f>
        <v>68</v>
      </c>
      <c r="D24" s="87">
        <f t="shared" si="1"/>
        <v>0.05</v>
      </c>
      <c r="E24" s="72">
        <f t="shared" si="2"/>
        <v>499938</v>
      </c>
      <c r="F24" s="72">
        <f t="shared" si="3"/>
        <v>0</v>
      </c>
      <c r="G24" s="72">
        <f t="shared" si="4"/>
        <v>2083</v>
      </c>
      <c r="H24" s="72">
        <f>IF(A24&gt;$A$8*12,"",VLOOKUP(A24,Lists!B19:E608,4,FALSE))</f>
        <v>2145</v>
      </c>
      <c r="I24" s="72">
        <f t="shared" si="5"/>
        <v>499876</v>
      </c>
    </row>
    <row r="25" spans="1:9" x14ac:dyDescent="0.3">
      <c r="A25" s="1">
        <f t="shared" si="0"/>
        <v>15</v>
      </c>
      <c r="B25" s="1">
        <f>IF(A25&gt;$A$8*12,"",VLOOKUP(A25,Lists!B20:E620,2,FALSE))</f>
        <v>2</v>
      </c>
      <c r="C25" s="1">
        <f>IF(A25&gt;$A$8*12,"",VLOOKUP(A25,Lists!$B$6:$D$606,3,FALSE))</f>
        <v>68</v>
      </c>
      <c r="D25" s="87">
        <f t="shared" si="1"/>
        <v>0.05</v>
      </c>
      <c r="E25" s="72">
        <f t="shared" si="2"/>
        <v>499876</v>
      </c>
      <c r="F25" s="72">
        <f t="shared" si="3"/>
        <v>0</v>
      </c>
      <c r="G25" s="72">
        <f t="shared" si="4"/>
        <v>2083</v>
      </c>
      <c r="H25" s="72">
        <f>IF(A25&gt;$A$8*12,"",VLOOKUP(A25,Lists!B20:E609,4,FALSE))</f>
        <v>2145</v>
      </c>
      <c r="I25" s="72">
        <f t="shared" si="5"/>
        <v>499814</v>
      </c>
    </row>
    <row r="26" spans="1:9" x14ac:dyDescent="0.3">
      <c r="A26" s="1">
        <f t="shared" si="0"/>
        <v>16</v>
      </c>
      <c r="B26" s="1">
        <f>IF(A26&gt;$A$8*12,"",VLOOKUP(A26,Lists!B21:E621,2,FALSE))</f>
        <v>2</v>
      </c>
      <c r="C26" s="1">
        <f>IF(A26&gt;$A$8*12,"",VLOOKUP(A26,Lists!$B$6:$D$606,3,FALSE))</f>
        <v>68</v>
      </c>
      <c r="D26" s="87">
        <f t="shared" si="1"/>
        <v>0.05</v>
      </c>
      <c r="E26" s="72">
        <f t="shared" si="2"/>
        <v>499814</v>
      </c>
      <c r="F26" s="72">
        <f t="shared" si="3"/>
        <v>0</v>
      </c>
      <c r="G26" s="72">
        <f t="shared" si="4"/>
        <v>2083</v>
      </c>
      <c r="H26" s="72">
        <f>IF(A26&gt;$A$8*12,"",VLOOKUP(A26,Lists!B21:E610,4,FALSE))</f>
        <v>2145</v>
      </c>
      <c r="I26" s="72">
        <f t="shared" si="5"/>
        <v>499752</v>
      </c>
    </row>
    <row r="27" spans="1:9" x14ac:dyDescent="0.3">
      <c r="A27" s="1">
        <f t="shared" si="0"/>
        <v>17</v>
      </c>
      <c r="B27" s="1">
        <f>IF(A27&gt;$A$8*12,"",VLOOKUP(A27,Lists!B22:E622,2,FALSE))</f>
        <v>2</v>
      </c>
      <c r="C27" s="1">
        <f>IF(A27&gt;$A$8*12,"",VLOOKUP(A27,Lists!$B$6:$D$606,3,FALSE))</f>
        <v>68</v>
      </c>
      <c r="D27" s="87">
        <f t="shared" si="1"/>
        <v>0.05</v>
      </c>
      <c r="E27" s="72">
        <f t="shared" si="2"/>
        <v>499752</v>
      </c>
      <c r="F27" s="72">
        <f t="shared" si="3"/>
        <v>0</v>
      </c>
      <c r="G27" s="72">
        <f t="shared" si="4"/>
        <v>2082</v>
      </c>
      <c r="H27" s="72">
        <f>IF(A27&gt;$A$8*12,"",VLOOKUP(A27,Lists!B22:E611,4,FALSE))</f>
        <v>2145</v>
      </c>
      <c r="I27" s="72">
        <f t="shared" si="5"/>
        <v>499689</v>
      </c>
    </row>
    <row r="28" spans="1:9" x14ac:dyDescent="0.3">
      <c r="A28" s="1">
        <f t="shared" si="0"/>
        <v>18</v>
      </c>
      <c r="B28" s="1">
        <f>IF(A28&gt;$A$8*12,"",VLOOKUP(A28,Lists!B23:E623,2,FALSE))</f>
        <v>2</v>
      </c>
      <c r="C28" s="1">
        <f>IF(A28&gt;$A$8*12,"",VLOOKUP(A28,Lists!$B$6:$D$606,3,FALSE))</f>
        <v>68</v>
      </c>
      <c r="D28" s="87">
        <f t="shared" si="1"/>
        <v>0.05</v>
      </c>
      <c r="E28" s="72">
        <f t="shared" si="2"/>
        <v>499689</v>
      </c>
      <c r="F28" s="72">
        <f t="shared" si="3"/>
        <v>0</v>
      </c>
      <c r="G28" s="72">
        <f t="shared" si="4"/>
        <v>2082</v>
      </c>
      <c r="H28" s="72">
        <f>IF(A28&gt;$A$8*12,"",VLOOKUP(A28,Lists!B23:E612,4,FALSE))</f>
        <v>2145</v>
      </c>
      <c r="I28" s="72">
        <f t="shared" si="5"/>
        <v>499626</v>
      </c>
    </row>
    <row r="29" spans="1:9" x14ac:dyDescent="0.3">
      <c r="A29" s="1">
        <f t="shared" si="0"/>
        <v>19</v>
      </c>
      <c r="B29" s="1">
        <f>IF(A29&gt;$A$8*12,"",VLOOKUP(A29,Lists!B24:E624,2,FALSE))</f>
        <v>2</v>
      </c>
      <c r="C29" s="1">
        <f>IF(A29&gt;$A$8*12,"",VLOOKUP(A29,Lists!$B$6:$D$606,3,FALSE))</f>
        <v>68</v>
      </c>
      <c r="D29" s="87">
        <f t="shared" si="1"/>
        <v>0.05</v>
      </c>
      <c r="E29" s="72">
        <f t="shared" si="2"/>
        <v>499626</v>
      </c>
      <c r="F29" s="72">
        <f t="shared" si="3"/>
        <v>0</v>
      </c>
      <c r="G29" s="72">
        <f t="shared" si="4"/>
        <v>2082</v>
      </c>
      <c r="H29" s="72">
        <f>IF(A29&gt;$A$8*12,"",VLOOKUP(A29,Lists!B24:E613,4,FALSE))</f>
        <v>2145</v>
      </c>
      <c r="I29" s="72">
        <f t="shared" si="5"/>
        <v>499563</v>
      </c>
    </row>
    <row r="30" spans="1:9" x14ac:dyDescent="0.3">
      <c r="A30" s="1">
        <f t="shared" si="0"/>
        <v>20</v>
      </c>
      <c r="B30" s="1">
        <f>IF(A30&gt;$A$8*12,"",VLOOKUP(A30,Lists!B25:E625,2,FALSE))</f>
        <v>2</v>
      </c>
      <c r="C30" s="1">
        <f>IF(A30&gt;$A$8*12,"",VLOOKUP(A30,Lists!$B$6:$D$606,3,FALSE))</f>
        <v>68</v>
      </c>
      <c r="D30" s="87">
        <f t="shared" si="1"/>
        <v>0.05</v>
      </c>
      <c r="E30" s="72">
        <f t="shared" si="2"/>
        <v>499563</v>
      </c>
      <c r="F30" s="72">
        <f t="shared" si="3"/>
        <v>0</v>
      </c>
      <c r="G30" s="72">
        <f t="shared" si="4"/>
        <v>2082</v>
      </c>
      <c r="H30" s="72">
        <f>IF(A30&gt;$A$8*12,"",VLOOKUP(A30,Lists!B25:E614,4,FALSE))</f>
        <v>2145</v>
      </c>
      <c r="I30" s="72">
        <f t="shared" si="5"/>
        <v>499500</v>
      </c>
    </row>
    <row r="31" spans="1:9" x14ac:dyDescent="0.3">
      <c r="A31" s="1">
        <f t="shared" si="0"/>
        <v>21</v>
      </c>
      <c r="B31" s="1">
        <f>IF(A31&gt;$A$8*12,"",VLOOKUP(A31,Lists!B26:E626,2,FALSE))</f>
        <v>2</v>
      </c>
      <c r="C31" s="1">
        <f>IF(A31&gt;$A$8*12,"",VLOOKUP(A31,Lists!$B$6:$D$606,3,FALSE))</f>
        <v>68</v>
      </c>
      <c r="D31" s="87">
        <f t="shared" si="1"/>
        <v>0.05</v>
      </c>
      <c r="E31" s="72">
        <f t="shared" si="2"/>
        <v>499500</v>
      </c>
      <c r="F31" s="72">
        <f t="shared" si="3"/>
        <v>0</v>
      </c>
      <c r="G31" s="72">
        <f t="shared" si="4"/>
        <v>2081</v>
      </c>
      <c r="H31" s="72">
        <f>IF(A31&gt;$A$8*12,"",VLOOKUP(A31,Lists!B26:E615,4,FALSE))</f>
        <v>2145</v>
      </c>
      <c r="I31" s="72">
        <f t="shared" si="5"/>
        <v>499436</v>
      </c>
    </row>
    <row r="32" spans="1:9" x14ac:dyDescent="0.3">
      <c r="A32" s="1">
        <f t="shared" si="0"/>
        <v>22</v>
      </c>
      <c r="B32" s="1">
        <f>IF(A32&gt;$A$8*12,"",VLOOKUP(A32,Lists!B27:E627,2,FALSE))</f>
        <v>2</v>
      </c>
      <c r="C32" s="1">
        <f>IF(A32&gt;$A$8*12,"",VLOOKUP(A32,Lists!$B$6:$D$606,3,FALSE))</f>
        <v>68</v>
      </c>
      <c r="D32" s="87">
        <f t="shared" si="1"/>
        <v>0.05</v>
      </c>
      <c r="E32" s="72">
        <f t="shared" si="2"/>
        <v>499436</v>
      </c>
      <c r="F32" s="72">
        <f t="shared" si="3"/>
        <v>0</v>
      </c>
      <c r="G32" s="72">
        <f t="shared" si="4"/>
        <v>2081</v>
      </c>
      <c r="H32" s="72">
        <f>IF(A32&gt;$A$8*12,"",VLOOKUP(A32,Lists!B27:E616,4,FALSE))</f>
        <v>2145</v>
      </c>
      <c r="I32" s="72">
        <f t="shared" si="5"/>
        <v>499372</v>
      </c>
    </row>
    <row r="33" spans="1:9" x14ac:dyDescent="0.3">
      <c r="A33" s="1">
        <f t="shared" si="0"/>
        <v>23</v>
      </c>
      <c r="B33" s="1">
        <f>IF(A33&gt;$A$8*12,"",VLOOKUP(A33,Lists!B28:E628,2,FALSE))</f>
        <v>2</v>
      </c>
      <c r="C33" s="1">
        <f>IF(A33&gt;$A$8*12,"",VLOOKUP(A33,Lists!$B$6:$D$606,3,FALSE))</f>
        <v>68</v>
      </c>
      <c r="D33" s="87">
        <f t="shared" si="1"/>
        <v>0.05</v>
      </c>
      <c r="E33" s="72">
        <f t="shared" si="2"/>
        <v>499372</v>
      </c>
      <c r="F33" s="72">
        <f t="shared" si="3"/>
        <v>0</v>
      </c>
      <c r="G33" s="72">
        <f t="shared" si="4"/>
        <v>2081</v>
      </c>
      <c r="H33" s="72">
        <f>IF(A33&gt;$A$8*12,"",VLOOKUP(A33,Lists!B28:E617,4,FALSE))</f>
        <v>2145</v>
      </c>
      <c r="I33" s="72">
        <f t="shared" si="5"/>
        <v>499308</v>
      </c>
    </row>
    <row r="34" spans="1:9" x14ac:dyDescent="0.3">
      <c r="A34" s="1">
        <f t="shared" si="0"/>
        <v>24</v>
      </c>
      <c r="B34" s="1">
        <f>IF(A34&gt;$A$8*12,"",VLOOKUP(A34,Lists!B29:E629,2,FALSE))</f>
        <v>2</v>
      </c>
      <c r="C34" s="1">
        <f>IF(A34&gt;$A$8*12,"",VLOOKUP(A34,Lists!$B$6:$D$606,3,FALSE))</f>
        <v>68</v>
      </c>
      <c r="D34" s="87">
        <f t="shared" si="1"/>
        <v>0.05</v>
      </c>
      <c r="E34" s="72">
        <f t="shared" si="2"/>
        <v>499308</v>
      </c>
      <c r="F34" s="72">
        <f t="shared" si="3"/>
        <v>0</v>
      </c>
      <c r="G34" s="72">
        <f t="shared" si="4"/>
        <v>2080</v>
      </c>
      <c r="H34" s="72">
        <f>IF(A34&gt;$A$8*12,"",VLOOKUP(A34,Lists!B29:E618,4,FALSE))</f>
        <v>2145</v>
      </c>
      <c r="I34" s="72">
        <f t="shared" si="5"/>
        <v>499243</v>
      </c>
    </row>
    <row r="35" spans="1:9" x14ac:dyDescent="0.3">
      <c r="A35" s="1">
        <f t="shared" si="0"/>
        <v>25</v>
      </c>
      <c r="B35" s="1">
        <f>IF(A35&gt;$A$8*12,"",VLOOKUP(A35,Lists!B30:E630,2,FALSE))</f>
        <v>3</v>
      </c>
      <c r="C35" s="1">
        <f>IF(A35&gt;$A$8*12,"",VLOOKUP(A35,Lists!$B$6:$D$606,3,FALSE))</f>
        <v>69</v>
      </c>
      <c r="D35" s="87">
        <f t="shared" si="1"/>
        <v>0.05</v>
      </c>
      <c r="E35" s="72">
        <f t="shared" si="2"/>
        <v>499243</v>
      </c>
      <c r="F35" s="72">
        <f t="shared" si="3"/>
        <v>0</v>
      </c>
      <c r="G35" s="72">
        <f t="shared" si="4"/>
        <v>2080</v>
      </c>
      <c r="H35" s="72">
        <f>IF(A35&gt;$A$8*12,"",VLOOKUP(A35,Lists!B30:E619,4,FALSE))</f>
        <v>2209</v>
      </c>
      <c r="I35" s="72">
        <f t="shared" si="5"/>
        <v>499114</v>
      </c>
    </row>
    <row r="36" spans="1:9" x14ac:dyDescent="0.3">
      <c r="A36" s="1">
        <f t="shared" si="0"/>
        <v>26</v>
      </c>
      <c r="B36" s="1">
        <f>IF(A36&gt;$A$8*12,"",VLOOKUP(A36,Lists!B31:E631,2,FALSE))</f>
        <v>3</v>
      </c>
      <c r="C36" s="1">
        <f>IF(A36&gt;$A$8*12,"",VLOOKUP(A36,Lists!$B$6:$D$606,3,FALSE))</f>
        <v>69</v>
      </c>
      <c r="D36" s="87">
        <f t="shared" si="1"/>
        <v>0.05</v>
      </c>
      <c r="E36" s="72">
        <f t="shared" si="2"/>
        <v>499114</v>
      </c>
      <c r="F36" s="72">
        <f t="shared" si="3"/>
        <v>0</v>
      </c>
      <c r="G36" s="72">
        <f t="shared" si="4"/>
        <v>2080</v>
      </c>
      <c r="H36" s="72">
        <f>IF(A36&gt;$A$8*12,"",VLOOKUP(A36,Lists!B31:E620,4,FALSE))</f>
        <v>2209</v>
      </c>
      <c r="I36" s="72">
        <f t="shared" si="5"/>
        <v>498985</v>
      </c>
    </row>
    <row r="37" spans="1:9" x14ac:dyDescent="0.3">
      <c r="A37" s="1">
        <f t="shared" si="0"/>
        <v>27</v>
      </c>
      <c r="B37" s="1">
        <f>IF(A37&gt;$A$8*12,"",VLOOKUP(A37,Lists!B32:E632,2,FALSE))</f>
        <v>3</v>
      </c>
      <c r="C37" s="1">
        <f>IF(A37&gt;$A$8*12,"",VLOOKUP(A37,Lists!$B$6:$D$606,3,FALSE))</f>
        <v>69</v>
      </c>
      <c r="D37" s="87">
        <f t="shared" si="1"/>
        <v>0.05</v>
      </c>
      <c r="E37" s="72">
        <f t="shared" si="2"/>
        <v>498985</v>
      </c>
      <c r="F37" s="72">
        <f t="shared" si="3"/>
        <v>0</v>
      </c>
      <c r="G37" s="72">
        <f t="shared" si="4"/>
        <v>2079</v>
      </c>
      <c r="H37" s="72">
        <f>IF(A37&gt;$A$8*12,"",VLOOKUP(A37,Lists!B32:E621,4,FALSE))</f>
        <v>2209</v>
      </c>
      <c r="I37" s="72">
        <f t="shared" si="5"/>
        <v>498855</v>
      </c>
    </row>
    <row r="38" spans="1:9" x14ac:dyDescent="0.3">
      <c r="A38" s="1">
        <f t="shared" si="0"/>
        <v>28</v>
      </c>
      <c r="B38" s="1">
        <f>IF(A38&gt;$A$8*12,"",VLOOKUP(A38,Lists!B33:E633,2,FALSE))</f>
        <v>3</v>
      </c>
      <c r="C38" s="1">
        <f>IF(A38&gt;$A$8*12,"",VLOOKUP(A38,Lists!$B$6:$D$606,3,FALSE))</f>
        <v>69</v>
      </c>
      <c r="D38" s="87">
        <f t="shared" si="1"/>
        <v>0.05</v>
      </c>
      <c r="E38" s="72">
        <f t="shared" si="2"/>
        <v>498855</v>
      </c>
      <c r="F38" s="72">
        <f t="shared" si="3"/>
        <v>0</v>
      </c>
      <c r="G38" s="72">
        <f t="shared" si="4"/>
        <v>2079</v>
      </c>
      <c r="H38" s="72">
        <f>IF(A38&gt;$A$8*12,"",VLOOKUP(A38,Lists!B33:E622,4,FALSE))</f>
        <v>2209</v>
      </c>
      <c r="I38" s="72">
        <f t="shared" si="5"/>
        <v>498725</v>
      </c>
    </row>
    <row r="39" spans="1:9" x14ac:dyDescent="0.3">
      <c r="A39" s="1">
        <f t="shared" si="0"/>
        <v>29</v>
      </c>
      <c r="B39" s="1">
        <f>IF(A39&gt;$A$8*12,"",VLOOKUP(A39,Lists!B34:E634,2,FALSE))</f>
        <v>3</v>
      </c>
      <c r="C39" s="1">
        <f>IF(A39&gt;$A$8*12,"",VLOOKUP(A39,Lists!$B$6:$D$606,3,FALSE))</f>
        <v>69</v>
      </c>
      <c r="D39" s="87">
        <f t="shared" si="1"/>
        <v>0.05</v>
      </c>
      <c r="E39" s="72">
        <f t="shared" si="2"/>
        <v>498725</v>
      </c>
      <c r="F39" s="72">
        <f t="shared" si="3"/>
        <v>0</v>
      </c>
      <c r="G39" s="72">
        <f t="shared" si="4"/>
        <v>2078</v>
      </c>
      <c r="H39" s="72">
        <f>IF(A39&gt;$A$8*12,"",VLOOKUP(A39,Lists!B34:E623,4,FALSE))</f>
        <v>2209</v>
      </c>
      <c r="I39" s="72">
        <f t="shared" si="5"/>
        <v>498594</v>
      </c>
    </row>
    <row r="40" spans="1:9" x14ac:dyDescent="0.3">
      <c r="A40" s="1">
        <f t="shared" si="0"/>
        <v>30</v>
      </c>
      <c r="B40" s="1">
        <f>IF(A40&gt;$A$8*12,"",VLOOKUP(A40,Lists!B35:E635,2,FALSE))</f>
        <v>3</v>
      </c>
      <c r="C40" s="1">
        <f>IF(A40&gt;$A$8*12,"",VLOOKUP(A40,Lists!$B$6:$D$606,3,FALSE))</f>
        <v>69</v>
      </c>
      <c r="D40" s="87">
        <f t="shared" si="1"/>
        <v>0.05</v>
      </c>
      <c r="E40" s="72">
        <f t="shared" si="2"/>
        <v>498594</v>
      </c>
      <c r="F40" s="72">
        <f t="shared" si="3"/>
        <v>0</v>
      </c>
      <c r="G40" s="72">
        <f t="shared" si="4"/>
        <v>2077</v>
      </c>
      <c r="H40" s="72">
        <f>IF(A40&gt;$A$8*12,"",VLOOKUP(A40,Lists!B35:E624,4,FALSE))</f>
        <v>2209</v>
      </c>
      <c r="I40" s="72">
        <f t="shared" si="5"/>
        <v>498462</v>
      </c>
    </row>
    <row r="41" spans="1:9" x14ac:dyDescent="0.3">
      <c r="A41" s="1">
        <f t="shared" si="0"/>
        <v>31</v>
      </c>
      <c r="B41" s="1">
        <f>IF(A41&gt;$A$8*12,"",VLOOKUP(A41,Lists!B36:E636,2,FALSE))</f>
        <v>3</v>
      </c>
      <c r="C41" s="1">
        <f>IF(A41&gt;$A$8*12,"",VLOOKUP(A41,Lists!$B$6:$D$606,3,FALSE))</f>
        <v>69</v>
      </c>
      <c r="D41" s="87">
        <f t="shared" si="1"/>
        <v>0.05</v>
      </c>
      <c r="E41" s="72">
        <f t="shared" si="2"/>
        <v>498462</v>
      </c>
      <c r="F41" s="72">
        <f t="shared" si="3"/>
        <v>0</v>
      </c>
      <c r="G41" s="72">
        <f t="shared" si="4"/>
        <v>2077</v>
      </c>
      <c r="H41" s="72">
        <f>IF(A41&gt;$A$8*12,"",VLOOKUP(A41,Lists!B36:E625,4,FALSE))</f>
        <v>2209</v>
      </c>
      <c r="I41" s="72">
        <f t="shared" si="5"/>
        <v>498330</v>
      </c>
    </row>
    <row r="42" spans="1:9" x14ac:dyDescent="0.3">
      <c r="A42" s="1">
        <f t="shared" si="0"/>
        <v>32</v>
      </c>
      <c r="B42" s="1">
        <f>IF(A42&gt;$A$8*12,"",VLOOKUP(A42,Lists!B37:E637,2,FALSE))</f>
        <v>3</v>
      </c>
      <c r="C42" s="1">
        <f>IF(A42&gt;$A$8*12,"",VLOOKUP(A42,Lists!$B$6:$D$606,3,FALSE))</f>
        <v>69</v>
      </c>
      <c r="D42" s="87">
        <f t="shared" si="1"/>
        <v>0.05</v>
      </c>
      <c r="E42" s="72">
        <f t="shared" si="2"/>
        <v>498330</v>
      </c>
      <c r="F42" s="72">
        <f t="shared" si="3"/>
        <v>0</v>
      </c>
      <c r="G42" s="72">
        <f t="shared" si="4"/>
        <v>2076</v>
      </c>
      <c r="H42" s="72">
        <f>IF(A42&gt;$A$8*12,"",VLOOKUP(A42,Lists!B37:E626,4,FALSE))</f>
        <v>2209</v>
      </c>
      <c r="I42" s="72">
        <f t="shared" si="5"/>
        <v>498197</v>
      </c>
    </row>
    <row r="43" spans="1:9" x14ac:dyDescent="0.3">
      <c r="A43" s="1">
        <f t="shared" si="0"/>
        <v>33</v>
      </c>
      <c r="B43" s="1">
        <f>IF(A43&gt;$A$8*12,"",VLOOKUP(A43,Lists!B38:E638,2,FALSE))</f>
        <v>3</v>
      </c>
      <c r="C43" s="1">
        <f>IF(A43&gt;$A$8*12,"",VLOOKUP(A43,Lists!$B$6:$D$606,3,FALSE))</f>
        <v>69</v>
      </c>
      <c r="D43" s="87">
        <f t="shared" si="1"/>
        <v>0.05</v>
      </c>
      <c r="E43" s="72">
        <f t="shared" si="2"/>
        <v>498197</v>
      </c>
      <c r="F43" s="72">
        <f t="shared" si="3"/>
        <v>0</v>
      </c>
      <c r="G43" s="72">
        <f t="shared" si="4"/>
        <v>2076</v>
      </c>
      <c r="H43" s="72">
        <f>IF(A43&gt;$A$8*12,"",VLOOKUP(A43,Lists!B38:E627,4,FALSE))</f>
        <v>2209</v>
      </c>
      <c r="I43" s="72">
        <f t="shared" si="5"/>
        <v>498064</v>
      </c>
    </row>
    <row r="44" spans="1:9" x14ac:dyDescent="0.3">
      <c r="A44" s="1">
        <f t="shared" si="0"/>
        <v>34</v>
      </c>
      <c r="B44" s="1">
        <f>IF(A44&gt;$A$8*12,"",VLOOKUP(A44,Lists!B39:E639,2,FALSE))</f>
        <v>3</v>
      </c>
      <c r="C44" s="1">
        <f>IF(A44&gt;$A$8*12,"",VLOOKUP(A44,Lists!$B$6:$D$606,3,FALSE))</f>
        <v>69</v>
      </c>
      <c r="D44" s="87">
        <f t="shared" si="1"/>
        <v>0.05</v>
      </c>
      <c r="E44" s="72">
        <f t="shared" si="2"/>
        <v>498064</v>
      </c>
      <c r="F44" s="72">
        <f t="shared" si="3"/>
        <v>0</v>
      </c>
      <c r="G44" s="72">
        <f t="shared" si="4"/>
        <v>2075</v>
      </c>
      <c r="H44" s="72">
        <f>IF(A44&gt;$A$8*12,"",VLOOKUP(A44,Lists!B39:E628,4,FALSE))</f>
        <v>2209</v>
      </c>
      <c r="I44" s="72">
        <f t="shared" si="5"/>
        <v>497930</v>
      </c>
    </row>
    <row r="45" spans="1:9" x14ac:dyDescent="0.3">
      <c r="A45" s="1">
        <f t="shared" si="0"/>
        <v>35</v>
      </c>
      <c r="B45" s="1">
        <f>IF(A45&gt;$A$8*12,"",VLOOKUP(A45,Lists!B40:E640,2,FALSE))</f>
        <v>3</v>
      </c>
      <c r="C45" s="1">
        <f>IF(A45&gt;$A$8*12,"",VLOOKUP(A45,Lists!$B$6:$D$606,3,FALSE))</f>
        <v>69</v>
      </c>
      <c r="D45" s="87">
        <f t="shared" si="1"/>
        <v>0.05</v>
      </c>
      <c r="E45" s="72">
        <f t="shared" si="2"/>
        <v>497930</v>
      </c>
      <c r="F45" s="72">
        <f t="shared" si="3"/>
        <v>0</v>
      </c>
      <c r="G45" s="72">
        <f t="shared" si="4"/>
        <v>2075</v>
      </c>
      <c r="H45" s="72">
        <f>IF(A45&gt;$A$8*12,"",VLOOKUP(A45,Lists!B40:E629,4,FALSE))</f>
        <v>2209</v>
      </c>
      <c r="I45" s="72">
        <f t="shared" si="5"/>
        <v>497796</v>
      </c>
    </row>
    <row r="46" spans="1:9" x14ac:dyDescent="0.3">
      <c r="A46" s="1">
        <f t="shared" si="0"/>
        <v>36</v>
      </c>
      <c r="B46" s="1">
        <f>IF(A46&gt;$A$8*12,"",VLOOKUP(A46,Lists!B41:E641,2,FALSE))</f>
        <v>3</v>
      </c>
      <c r="C46" s="1">
        <f>IF(A46&gt;$A$8*12,"",VLOOKUP(A46,Lists!$B$6:$D$606,3,FALSE))</f>
        <v>69</v>
      </c>
      <c r="D46" s="87">
        <f t="shared" si="1"/>
        <v>0.05</v>
      </c>
      <c r="E46" s="72">
        <f t="shared" si="2"/>
        <v>497796</v>
      </c>
      <c r="F46" s="72">
        <f t="shared" si="3"/>
        <v>0</v>
      </c>
      <c r="G46" s="72">
        <f t="shared" si="4"/>
        <v>2074</v>
      </c>
      <c r="H46" s="72">
        <f>IF(A46&gt;$A$8*12,"",VLOOKUP(A46,Lists!B41:E630,4,FALSE))</f>
        <v>2209</v>
      </c>
      <c r="I46" s="72">
        <f t="shared" si="5"/>
        <v>497661</v>
      </c>
    </row>
    <row r="47" spans="1:9" x14ac:dyDescent="0.3">
      <c r="A47" s="1">
        <f t="shared" si="0"/>
        <v>37</v>
      </c>
      <c r="B47" s="1">
        <f>IF(A47&gt;$A$8*12,"",VLOOKUP(A47,Lists!B42:E642,2,FALSE))</f>
        <v>4</v>
      </c>
      <c r="C47" s="1">
        <f>IF(A47&gt;$A$8*12,"",VLOOKUP(A47,Lists!$B$6:$D$606,3,FALSE))</f>
        <v>70</v>
      </c>
      <c r="D47" s="87">
        <f t="shared" si="1"/>
        <v>0.05</v>
      </c>
      <c r="E47" s="72">
        <f t="shared" si="2"/>
        <v>497661</v>
      </c>
      <c r="F47" s="72">
        <f t="shared" si="3"/>
        <v>0</v>
      </c>
      <c r="G47" s="72">
        <f t="shared" si="4"/>
        <v>2074</v>
      </c>
      <c r="H47" s="72">
        <f>IF(A47&gt;$A$8*12,"",VLOOKUP(A47,Lists!B42:E631,4,FALSE))</f>
        <v>2275</v>
      </c>
      <c r="I47" s="72">
        <f t="shared" si="5"/>
        <v>497460</v>
      </c>
    </row>
    <row r="48" spans="1:9" x14ac:dyDescent="0.3">
      <c r="A48" s="1">
        <f t="shared" si="0"/>
        <v>38</v>
      </c>
      <c r="B48" s="1">
        <f>IF(A48&gt;$A$8*12,"",VLOOKUP(A48,Lists!B43:E643,2,FALSE))</f>
        <v>4</v>
      </c>
      <c r="C48" s="1">
        <f>IF(A48&gt;$A$8*12,"",VLOOKUP(A48,Lists!$B$6:$D$606,3,FALSE))</f>
        <v>70</v>
      </c>
      <c r="D48" s="87">
        <f t="shared" si="1"/>
        <v>0.05</v>
      </c>
      <c r="E48" s="72">
        <f t="shared" si="2"/>
        <v>497460</v>
      </c>
      <c r="F48" s="72">
        <f t="shared" si="3"/>
        <v>0</v>
      </c>
      <c r="G48" s="72">
        <f t="shared" si="4"/>
        <v>2073</v>
      </c>
      <c r="H48" s="72">
        <f>IF(A48&gt;$A$8*12,"",VLOOKUP(A48,Lists!B43:E632,4,FALSE))</f>
        <v>2275</v>
      </c>
      <c r="I48" s="72">
        <f t="shared" si="5"/>
        <v>497258</v>
      </c>
    </row>
    <row r="49" spans="1:9" x14ac:dyDescent="0.3">
      <c r="A49" s="1">
        <f t="shared" si="0"/>
        <v>39</v>
      </c>
      <c r="B49" s="1">
        <f>IF(A49&gt;$A$8*12,"",VLOOKUP(A49,Lists!B44:E644,2,FALSE))</f>
        <v>4</v>
      </c>
      <c r="C49" s="1">
        <f>IF(A49&gt;$A$8*12,"",VLOOKUP(A49,Lists!$B$6:$D$606,3,FALSE))</f>
        <v>70</v>
      </c>
      <c r="D49" s="87">
        <f t="shared" si="1"/>
        <v>0.05</v>
      </c>
      <c r="E49" s="72">
        <f t="shared" si="2"/>
        <v>497258</v>
      </c>
      <c r="F49" s="72">
        <f t="shared" si="3"/>
        <v>0</v>
      </c>
      <c r="G49" s="72">
        <f t="shared" si="4"/>
        <v>2072</v>
      </c>
      <c r="H49" s="72">
        <f>IF(A49&gt;$A$8*12,"",VLOOKUP(A49,Lists!B44:E633,4,FALSE))</f>
        <v>2275</v>
      </c>
      <c r="I49" s="72">
        <f t="shared" si="5"/>
        <v>497055</v>
      </c>
    </row>
    <row r="50" spans="1:9" x14ac:dyDescent="0.3">
      <c r="A50" s="1">
        <f t="shared" si="0"/>
        <v>40</v>
      </c>
      <c r="B50" s="1">
        <f>IF(A50&gt;$A$8*12,"",VLOOKUP(A50,Lists!B45:E645,2,FALSE))</f>
        <v>4</v>
      </c>
      <c r="C50" s="1">
        <f>IF(A50&gt;$A$8*12,"",VLOOKUP(A50,Lists!$B$6:$D$606,3,FALSE))</f>
        <v>70</v>
      </c>
      <c r="D50" s="87">
        <f t="shared" si="1"/>
        <v>0.05</v>
      </c>
      <c r="E50" s="72">
        <f t="shared" si="2"/>
        <v>497055</v>
      </c>
      <c r="F50" s="72">
        <f t="shared" si="3"/>
        <v>0</v>
      </c>
      <c r="G50" s="72">
        <f t="shared" si="4"/>
        <v>2071</v>
      </c>
      <c r="H50" s="72">
        <f>IF(A50&gt;$A$8*12,"",VLOOKUP(A50,Lists!B45:E634,4,FALSE))</f>
        <v>2275</v>
      </c>
      <c r="I50" s="72">
        <f t="shared" si="5"/>
        <v>496851</v>
      </c>
    </row>
    <row r="51" spans="1:9" x14ac:dyDescent="0.3">
      <c r="A51" s="1">
        <f t="shared" si="0"/>
        <v>41</v>
      </c>
      <c r="B51" s="1">
        <f>IF(A51&gt;$A$8*12,"",VLOOKUP(A51,Lists!B46:E646,2,FALSE))</f>
        <v>4</v>
      </c>
      <c r="C51" s="1">
        <f>IF(A51&gt;$A$8*12,"",VLOOKUP(A51,Lists!$B$6:$D$606,3,FALSE))</f>
        <v>70</v>
      </c>
      <c r="D51" s="87">
        <f t="shared" si="1"/>
        <v>0.05</v>
      </c>
      <c r="E51" s="72">
        <f t="shared" si="2"/>
        <v>496851</v>
      </c>
      <c r="F51" s="72">
        <f t="shared" si="3"/>
        <v>0</v>
      </c>
      <c r="G51" s="72">
        <f t="shared" si="4"/>
        <v>2070</v>
      </c>
      <c r="H51" s="72">
        <f>IF(A51&gt;$A$8*12,"",VLOOKUP(A51,Lists!B46:E635,4,FALSE))</f>
        <v>2275</v>
      </c>
      <c r="I51" s="72">
        <f t="shared" si="5"/>
        <v>496646</v>
      </c>
    </row>
    <row r="52" spans="1:9" x14ac:dyDescent="0.3">
      <c r="A52" s="1">
        <f t="shared" si="0"/>
        <v>42</v>
      </c>
      <c r="B52" s="1">
        <f>IF(A52&gt;$A$8*12,"",VLOOKUP(A52,Lists!B47:E647,2,FALSE))</f>
        <v>4</v>
      </c>
      <c r="C52" s="1">
        <f>IF(A52&gt;$A$8*12,"",VLOOKUP(A52,Lists!$B$6:$D$606,3,FALSE))</f>
        <v>70</v>
      </c>
      <c r="D52" s="87">
        <f t="shared" si="1"/>
        <v>0.05</v>
      </c>
      <c r="E52" s="72">
        <f t="shared" si="2"/>
        <v>496646</v>
      </c>
      <c r="F52" s="72">
        <f t="shared" si="3"/>
        <v>0</v>
      </c>
      <c r="G52" s="72">
        <f t="shared" si="4"/>
        <v>2069</v>
      </c>
      <c r="H52" s="72">
        <f>IF(A52&gt;$A$8*12,"",VLOOKUP(A52,Lists!B47:E636,4,FALSE))</f>
        <v>2275</v>
      </c>
      <c r="I52" s="72">
        <f t="shared" si="5"/>
        <v>496440</v>
      </c>
    </row>
    <row r="53" spans="1:9" x14ac:dyDescent="0.3">
      <c r="A53" s="1">
        <f t="shared" si="0"/>
        <v>43</v>
      </c>
      <c r="B53" s="1">
        <f>IF(A53&gt;$A$8*12,"",VLOOKUP(A53,Lists!B48:E648,2,FALSE))</f>
        <v>4</v>
      </c>
      <c r="C53" s="1">
        <f>IF(A53&gt;$A$8*12,"",VLOOKUP(A53,Lists!$B$6:$D$606,3,FALSE))</f>
        <v>70</v>
      </c>
      <c r="D53" s="87">
        <f t="shared" si="1"/>
        <v>0.05</v>
      </c>
      <c r="E53" s="72">
        <f t="shared" si="2"/>
        <v>496440</v>
      </c>
      <c r="F53" s="72">
        <f t="shared" si="3"/>
        <v>0</v>
      </c>
      <c r="G53" s="72">
        <f t="shared" si="4"/>
        <v>2069</v>
      </c>
      <c r="H53" s="72">
        <f>IF(A53&gt;$A$8*12,"",VLOOKUP(A53,Lists!B48:E637,4,FALSE))</f>
        <v>2275</v>
      </c>
      <c r="I53" s="72">
        <f t="shared" si="5"/>
        <v>496234</v>
      </c>
    </row>
    <row r="54" spans="1:9" x14ac:dyDescent="0.3">
      <c r="A54" s="1">
        <f t="shared" si="0"/>
        <v>44</v>
      </c>
      <c r="B54" s="1">
        <f>IF(A54&gt;$A$8*12,"",VLOOKUP(A54,Lists!B49:E649,2,FALSE))</f>
        <v>4</v>
      </c>
      <c r="C54" s="1">
        <f>IF(A54&gt;$A$8*12,"",VLOOKUP(A54,Lists!$B$6:$D$606,3,FALSE))</f>
        <v>70</v>
      </c>
      <c r="D54" s="87">
        <f t="shared" si="1"/>
        <v>0.05</v>
      </c>
      <c r="E54" s="72">
        <f t="shared" si="2"/>
        <v>496234</v>
      </c>
      <c r="F54" s="72">
        <f t="shared" si="3"/>
        <v>0</v>
      </c>
      <c r="G54" s="72">
        <f t="shared" si="4"/>
        <v>2068</v>
      </c>
      <c r="H54" s="72">
        <f>IF(A54&gt;$A$8*12,"",VLOOKUP(A54,Lists!B49:E638,4,FALSE))</f>
        <v>2275</v>
      </c>
      <c r="I54" s="72">
        <f t="shared" si="5"/>
        <v>496027</v>
      </c>
    </row>
    <row r="55" spans="1:9" x14ac:dyDescent="0.3">
      <c r="A55" s="1">
        <f t="shared" si="0"/>
        <v>45</v>
      </c>
      <c r="B55" s="1">
        <f>IF(A55&gt;$A$8*12,"",VLOOKUP(A55,Lists!B50:E650,2,FALSE))</f>
        <v>4</v>
      </c>
      <c r="C55" s="1">
        <f>IF(A55&gt;$A$8*12,"",VLOOKUP(A55,Lists!$B$6:$D$606,3,FALSE))</f>
        <v>70</v>
      </c>
      <c r="D55" s="87">
        <f t="shared" si="1"/>
        <v>0.05</v>
      </c>
      <c r="E55" s="72">
        <f t="shared" si="2"/>
        <v>496027</v>
      </c>
      <c r="F55" s="72">
        <f t="shared" si="3"/>
        <v>0</v>
      </c>
      <c r="G55" s="72">
        <f t="shared" si="4"/>
        <v>2067</v>
      </c>
      <c r="H55" s="72">
        <f>IF(A55&gt;$A$8*12,"",VLOOKUP(A55,Lists!B50:E639,4,FALSE))</f>
        <v>2275</v>
      </c>
      <c r="I55" s="72">
        <f t="shared" si="5"/>
        <v>495819</v>
      </c>
    </row>
    <row r="56" spans="1:9" x14ac:dyDescent="0.3">
      <c r="A56" s="1">
        <f t="shared" si="0"/>
        <v>46</v>
      </c>
      <c r="B56" s="1">
        <f>IF(A56&gt;$A$8*12,"",VLOOKUP(A56,Lists!B51:E651,2,FALSE))</f>
        <v>4</v>
      </c>
      <c r="C56" s="1">
        <f>IF(A56&gt;$A$8*12,"",VLOOKUP(A56,Lists!$B$6:$D$606,3,FALSE))</f>
        <v>70</v>
      </c>
      <c r="D56" s="87">
        <f t="shared" si="1"/>
        <v>0.05</v>
      </c>
      <c r="E56" s="72">
        <f t="shared" si="2"/>
        <v>495819</v>
      </c>
      <c r="F56" s="72">
        <f t="shared" si="3"/>
        <v>0</v>
      </c>
      <c r="G56" s="72">
        <f t="shared" si="4"/>
        <v>2066</v>
      </c>
      <c r="H56" s="72">
        <f>IF(A56&gt;$A$8*12,"",VLOOKUP(A56,Lists!B51:E640,4,FALSE))</f>
        <v>2275</v>
      </c>
      <c r="I56" s="72">
        <f t="shared" si="5"/>
        <v>495610</v>
      </c>
    </row>
    <row r="57" spans="1:9" x14ac:dyDescent="0.3">
      <c r="A57" s="1">
        <f t="shared" si="0"/>
        <v>47</v>
      </c>
      <c r="B57" s="1">
        <f>IF(A57&gt;$A$8*12,"",VLOOKUP(A57,Lists!B52:E652,2,FALSE))</f>
        <v>4</v>
      </c>
      <c r="C57" s="1">
        <f>IF(A57&gt;$A$8*12,"",VLOOKUP(A57,Lists!$B$6:$D$606,3,FALSE))</f>
        <v>70</v>
      </c>
      <c r="D57" s="87">
        <f t="shared" si="1"/>
        <v>0.05</v>
      </c>
      <c r="E57" s="72">
        <f t="shared" si="2"/>
        <v>495610</v>
      </c>
      <c r="F57" s="72">
        <f t="shared" si="3"/>
        <v>0</v>
      </c>
      <c r="G57" s="72">
        <f t="shared" si="4"/>
        <v>2065</v>
      </c>
      <c r="H57" s="72">
        <f>IF(A57&gt;$A$8*12,"",VLOOKUP(A57,Lists!B52:E641,4,FALSE))</f>
        <v>2275</v>
      </c>
      <c r="I57" s="72">
        <f t="shared" si="5"/>
        <v>495400</v>
      </c>
    </row>
    <row r="58" spans="1:9" x14ac:dyDescent="0.3">
      <c r="A58" s="1">
        <f t="shared" si="0"/>
        <v>48</v>
      </c>
      <c r="B58" s="1">
        <f>IF(A58&gt;$A$8*12,"",VLOOKUP(A58,Lists!B53:E653,2,FALSE))</f>
        <v>4</v>
      </c>
      <c r="C58" s="1">
        <f>IF(A58&gt;$A$8*12,"",VLOOKUP(A58,Lists!$B$6:$D$606,3,FALSE))</f>
        <v>70</v>
      </c>
      <c r="D58" s="87">
        <f t="shared" si="1"/>
        <v>0.05</v>
      </c>
      <c r="E58" s="72">
        <f t="shared" si="2"/>
        <v>495400</v>
      </c>
      <c r="F58" s="72">
        <f t="shared" si="3"/>
        <v>0</v>
      </c>
      <c r="G58" s="72">
        <f t="shared" si="4"/>
        <v>2064</v>
      </c>
      <c r="H58" s="72">
        <f>IF(A58&gt;$A$8*12,"",VLOOKUP(A58,Lists!B53:E642,4,FALSE))</f>
        <v>2275</v>
      </c>
      <c r="I58" s="72">
        <f t="shared" si="5"/>
        <v>495189</v>
      </c>
    </row>
    <row r="59" spans="1:9" x14ac:dyDescent="0.3">
      <c r="A59" s="1">
        <f t="shared" si="0"/>
        <v>49</v>
      </c>
      <c r="B59" s="1">
        <f>IF(A59&gt;$A$8*12,"",VLOOKUP(A59,Lists!B54:E654,2,FALSE))</f>
        <v>5</v>
      </c>
      <c r="C59" s="1">
        <f>IF(A59&gt;$A$8*12,"",VLOOKUP(A59,Lists!$B$6:$D$606,3,FALSE))</f>
        <v>71</v>
      </c>
      <c r="D59" s="87">
        <f t="shared" si="1"/>
        <v>0.05</v>
      </c>
      <c r="E59" s="72">
        <f t="shared" si="2"/>
        <v>495189</v>
      </c>
      <c r="F59" s="72">
        <f t="shared" si="3"/>
        <v>0</v>
      </c>
      <c r="G59" s="72">
        <f t="shared" si="4"/>
        <v>2063</v>
      </c>
      <c r="H59" s="72">
        <f>IF(A59&gt;$A$8*12,"",VLOOKUP(A59,Lists!B54:E643,4,FALSE))</f>
        <v>2343</v>
      </c>
      <c r="I59" s="72">
        <f t="shared" si="5"/>
        <v>494909</v>
      </c>
    </row>
    <row r="60" spans="1:9" x14ac:dyDescent="0.3">
      <c r="A60" s="1">
        <f t="shared" si="0"/>
        <v>50</v>
      </c>
      <c r="B60" s="1">
        <f>IF(A60&gt;$A$8*12,"",VLOOKUP(A60,Lists!B55:E655,2,FALSE))</f>
        <v>5</v>
      </c>
      <c r="C60" s="1">
        <f>IF(A60&gt;$A$8*12,"",VLOOKUP(A60,Lists!$B$6:$D$606,3,FALSE))</f>
        <v>71</v>
      </c>
      <c r="D60" s="87">
        <f t="shared" si="1"/>
        <v>0.05</v>
      </c>
      <c r="E60" s="72">
        <f t="shared" si="2"/>
        <v>494909</v>
      </c>
      <c r="F60" s="72">
        <f t="shared" si="3"/>
        <v>0</v>
      </c>
      <c r="G60" s="72">
        <f t="shared" si="4"/>
        <v>2062</v>
      </c>
      <c r="H60" s="72">
        <f>IF(A60&gt;$A$8*12,"",VLOOKUP(A60,Lists!B55:E644,4,FALSE))</f>
        <v>2343</v>
      </c>
      <c r="I60" s="72">
        <f t="shared" si="5"/>
        <v>494628</v>
      </c>
    </row>
    <row r="61" spans="1:9" x14ac:dyDescent="0.3">
      <c r="A61" s="1">
        <f t="shared" si="0"/>
        <v>51</v>
      </c>
      <c r="B61" s="1">
        <f>IF(A61&gt;$A$8*12,"",VLOOKUP(A61,Lists!B56:E656,2,FALSE))</f>
        <v>5</v>
      </c>
      <c r="C61" s="1">
        <f>IF(A61&gt;$A$8*12,"",VLOOKUP(A61,Lists!$B$6:$D$606,3,FALSE))</f>
        <v>71</v>
      </c>
      <c r="D61" s="87">
        <f t="shared" si="1"/>
        <v>0.05</v>
      </c>
      <c r="E61" s="72">
        <f t="shared" si="2"/>
        <v>494628</v>
      </c>
      <c r="F61" s="72">
        <f t="shared" si="3"/>
        <v>0</v>
      </c>
      <c r="G61" s="72">
        <f t="shared" si="4"/>
        <v>2061</v>
      </c>
      <c r="H61" s="72">
        <f>IF(A61&gt;$A$8*12,"",VLOOKUP(A61,Lists!B56:E645,4,FALSE))</f>
        <v>2343</v>
      </c>
      <c r="I61" s="72">
        <f t="shared" si="5"/>
        <v>494346</v>
      </c>
    </row>
    <row r="62" spans="1:9" x14ac:dyDescent="0.3">
      <c r="A62" s="1">
        <f t="shared" si="0"/>
        <v>52</v>
      </c>
      <c r="B62" s="1">
        <f>IF(A62&gt;$A$8*12,"",VLOOKUP(A62,Lists!B57:E657,2,FALSE))</f>
        <v>5</v>
      </c>
      <c r="C62" s="1">
        <f>IF(A62&gt;$A$8*12,"",VLOOKUP(A62,Lists!$B$6:$D$606,3,FALSE))</f>
        <v>71</v>
      </c>
      <c r="D62" s="87">
        <f t="shared" si="1"/>
        <v>0.05</v>
      </c>
      <c r="E62" s="72">
        <f t="shared" si="2"/>
        <v>494346</v>
      </c>
      <c r="F62" s="72">
        <f t="shared" si="3"/>
        <v>0</v>
      </c>
      <c r="G62" s="72">
        <f t="shared" si="4"/>
        <v>2060</v>
      </c>
      <c r="H62" s="72">
        <f>IF(A62&gt;$A$8*12,"",VLOOKUP(A62,Lists!B57:E646,4,FALSE))</f>
        <v>2343</v>
      </c>
      <c r="I62" s="72">
        <f t="shared" si="5"/>
        <v>494063</v>
      </c>
    </row>
    <row r="63" spans="1:9" x14ac:dyDescent="0.3">
      <c r="A63" s="1">
        <f t="shared" si="0"/>
        <v>53</v>
      </c>
      <c r="B63" s="1">
        <f>IF(A63&gt;$A$8*12,"",VLOOKUP(A63,Lists!B58:E658,2,FALSE))</f>
        <v>5</v>
      </c>
      <c r="C63" s="1">
        <f>IF(A63&gt;$A$8*12,"",VLOOKUP(A63,Lists!$B$6:$D$606,3,FALSE))</f>
        <v>71</v>
      </c>
      <c r="D63" s="87">
        <f t="shared" si="1"/>
        <v>0.05</v>
      </c>
      <c r="E63" s="72">
        <f t="shared" si="2"/>
        <v>494063</v>
      </c>
      <c r="F63" s="72">
        <f t="shared" si="3"/>
        <v>0</v>
      </c>
      <c r="G63" s="72">
        <f t="shared" si="4"/>
        <v>2059</v>
      </c>
      <c r="H63" s="72">
        <f>IF(A63&gt;$A$8*12,"",VLOOKUP(A63,Lists!B58:E647,4,FALSE))</f>
        <v>2343</v>
      </c>
      <c r="I63" s="72">
        <f t="shared" si="5"/>
        <v>493779</v>
      </c>
    </row>
    <row r="64" spans="1:9" x14ac:dyDescent="0.3">
      <c r="A64" s="1">
        <f t="shared" si="0"/>
        <v>54</v>
      </c>
      <c r="B64" s="1">
        <f>IF(A64&gt;$A$8*12,"",VLOOKUP(A64,Lists!B59:E659,2,FALSE))</f>
        <v>5</v>
      </c>
      <c r="C64" s="1">
        <f>IF(A64&gt;$A$8*12,"",VLOOKUP(A64,Lists!$B$6:$D$606,3,FALSE))</f>
        <v>71</v>
      </c>
      <c r="D64" s="87">
        <f t="shared" si="1"/>
        <v>0.05</v>
      </c>
      <c r="E64" s="72">
        <f t="shared" si="2"/>
        <v>493779</v>
      </c>
      <c r="F64" s="72">
        <f t="shared" si="3"/>
        <v>0</v>
      </c>
      <c r="G64" s="72">
        <f t="shared" si="4"/>
        <v>2057</v>
      </c>
      <c r="H64" s="72">
        <f>IF(A64&gt;$A$8*12,"",VLOOKUP(A64,Lists!B59:E648,4,FALSE))</f>
        <v>2343</v>
      </c>
      <c r="I64" s="72">
        <f t="shared" si="5"/>
        <v>493493</v>
      </c>
    </row>
    <row r="65" spans="1:9" x14ac:dyDescent="0.3">
      <c r="A65" s="1">
        <f t="shared" si="0"/>
        <v>55</v>
      </c>
      <c r="B65" s="1">
        <f>IF(A65&gt;$A$8*12,"",VLOOKUP(A65,Lists!B60:E660,2,FALSE))</f>
        <v>5</v>
      </c>
      <c r="C65" s="1">
        <f>IF(A65&gt;$A$8*12,"",VLOOKUP(A65,Lists!$B$6:$D$606,3,FALSE))</f>
        <v>71</v>
      </c>
      <c r="D65" s="87">
        <f t="shared" si="1"/>
        <v>0.05</v>
      </c>
      <c r="E65" s="72">
        <f t="shared" si="2"/>
        <v>493493</v>
      </c>
      <c r="F65" s="72">
        <f t="shared" si="3"/>
        <v>0</v>
      </c>
      <c r="G65" s="72">
        <f t="shared" si="4"/>
        <v>2056</v>
      </c>
      <c r="H65" s="72">
        <f>IF(A65&gt;$A$8*12,"",VLOOKUP(A65,Lists!B60:E649,4,FALSE))</f>
        <v>2343</v>
      </c>
      <c r="I65" s="72">
        <f t="shared" si="5"/>
        <v>493206</v>
      </c>
    </row>
    <row r="66" spans="1:9" x14ac:dyDescent="0.3">
      <c r="A66" s="1">
        <f t="shared" si="0"/>
        <v>56</v>
      </c>
      <c r="B66" s="1">
        <f>IF(A66&gt;$A$8*12,"",VLOOKUP(A66,Lists!B61:E661,2,FALSE))</f>
        <v>5</v>
      </c>
      <c r="C66" s="1">
        <f>IF(A66&gt;$A$8*12,"",VLOOKUP(A66,Lists!$B$6:$D$606,3,FALSE))</f>
        <v>71</v>
      </c>
      <c r="D66" s="87">
        <f t="shared" si="1"/>
        <v>0.05</v>
      </c>
      <c r="E66" s="72">
        <f t="shared" si="2"/>
        <v>493206</v>
      </c>
      <c r="F66" s="72">
        <f t="shared" si="3"/>
        <v>0</v>
      </c>
      <c r="G66" s="72">
        <f t="shared" si="4"/>
        <v>2055</v>
      </c>
      <c r="H66" s="72">
        <f>IF(A66&gt;$A$8*12,"",VLOOKUP(A66,Lists!B61:E650,4,FALSE))</f>
        <v>2343</v>
      </c>
      <c r="I66" s="72">
        <f t="shared" si="5"/>
        <v>492918</v>
      </c>
    </row>
    <row r="67" spans="1:9" x14ac:dyDescent="0.3">
      <c r="A67" s="1">
        <f t="shared" si="0"/>
        <v>57</v>
      </c>
      <c r="B67" s="1">
        <f>IF(A67&gt;$A$8*12,"",VLOOKUP(A67,Lists!B62:E662,2,FALSE))</f>
        <v>5</v>
      </c>
      <c r="C67" s="1">
        <f>IF(A67&gt;$A$8*12,"",VLOOKUP(A67,Lists!$B$6:$D$606,3,FALSE))</f>
        <v>71</v>
      </c>
      <c r="D67" s="87">
        <f t="shared" si="1"/>
        <v>0.05</v>
      </c>
      <c r="E67" s="72">
        <f t="shared" si="2"/>
        <v>492918</v>
      </c>
      <c r="F67" s="72">
        <f t="shared" si="3"/>
        <v>0</v>
      </c>
      <c r="G67" s="72">
        <f t="shared" si="4"/>
        <v>2054</v>
      </c>
      <c r="H67" s="72">
        <f>IF(A67&gt;$A$8*12,"",VLOOKUP(A67,Lists!B62:E651,4,FALSE))</f>
        <v>2343</v>
      </c>
      <c r="I67" s="72">
        <f t="shared" si="5"/>
        <v>492629</v>
      </c>
    </row>
    <row r="68" spans="1:9" x14ac:dyDescent="0.3">
      <c r="A68" s="1">
        <f t="shared" si="0"/>
        <v>58</v>
      </c>
      <c r="B68" s="1">
        <f>IF(A68&gt;$A$8*12,"",VLOOKUP(A68,Lists!B63:E663,2,FALSE))</f>
        <v>5</v>
      </c>
      <c r="C68" s="1">
        <f>IF(A68&gt;$A$8*12,"",VLOOKUP(A68,Lists!$B$6:$D$606,3,FALSE))</f>
        <v>71</v>
      </c>
      <c r="D68" s="87">
        <f t="shared" si="1"/>
        <v>0.05</v>
      </c>
      <c r="E68" s="72">
        <f t="shared" si="2"/>
        <v>492629</v>
      </c>
      <c r="F68" s="72">
        <f t="shared" si="3"/>
        <v>0</v>
      </c>
      <c r="G68" s="72">
        <f t="shared" si="4"/>
        <v>2053</v>
      </c>
      <c r="H68" s="72">
        <f>IF(A68&gt;$A$8*12,"",VLOOKUP(A68,Lists!B63:E652,4,FALSE))</f>
        <v>2343</v>
      </c>
      <c r="I68" s="72">
        <f t="shared" si="5"/>
        <v>492339</v>
      </c>
    </row>
    <row r="69" spans="1:9" x14ac:dyDescent="0.3">
      <c r="A69" s="1">
        <f t="shared" si="0"/>
        <v>59</v>
      </c>
      <c r="B69" s="1">
        <f>IF(A69&gt;$A$8*12,"",VLOOKUP(A69,Lists!B64:E664,2,FALSE))</f>
        <v>5</v>
      </c>
      <c r="C69" s="1">
        <f>IF(A69&gt;$A$8*12,"",VLOOKUP(A69,Lists!$B$6:$D$606,3,FALSE))</f>
        <v>71</v>
      </c>
      <c r="D69" s="87">
        <f t="shared" si="1"/>
        <v>0.05</v>
      </c>
      <c r="E69" s="72">
        <f t="shared" si="2"/>
        <v>492339</v>
      </c>
      <c r="F69" s="72">
        <f t="shared" si="3"/>
        <v>0</v>
      </c>
      <c r="G69" s="72">
        <f t="shared" si="4"/>
        <v>2051</v>
      </c>
      <c r="H69" s="72">
        <f>IF(A69&gt;$A$8*12,"",VLOOKUP(A69,Lists!B64:E653,4,FALSE))</f>
        <v>2343</v>
      </c>
      <c r="I69" s="72">
        <f t="shared" si="5"/>
        <v>492047</v>
      </c>
    </row>
    <row r="70" spans="1:9" x14ac:dyDescent="0.3">
      <c r="A70" s="1">
        <f t="shared" si="0"/>
        <v>60</v>
      </c>
      <c r="B70" s="1">
        <f>IF(A70&gt;$A$8*12,"",VLOOKUP(A70,Lists!B65:E665,2,FALSE))</f>
        <v>5</v>
      </c>
      <c r="C70" s="1">
        <f>IF(A70&gt;$A$8*12,"",VLOOKUP(A70,Lists!$B$6:$D$606,3,FALSE))</f>
        <v>71</v>
      </c>
      <c r="D70" s="87">
        <f t="shared" si="1"/>
        <v>0.05</v>
      </c>
      <c r="E70" s="72">
        <f t="shared" si="2"/>
        <v>492047</v>
      </c>
      <c r="F70" s="72">
        <f t="shared" si="3"/>
        <v>0</v>
      </c>
      <c r="G70" s="72">
        <f t="shared" si="4"/>
        <v>2050</v>
      </c>
      <c r="H70" s="72">
        <f>IF(A70&gt;$A$8*12,"",VLOOKUP(A70,Lists!B65:E654,4,FALSE))</f>
        <v>2343</v>
      </c>
      <c r="I70" s="72">
        <f t="shared" si="5"/>
        <v>491754</v>
      </c>
    </row>
    <row r="71" spans="1:9" x14ac:dyDescent="0.3">
      <c r="A71" s="1">
        <f t="shared" si="0"/>
        <v>61</v>
      </c>
      <c r="B71" s="1">
        <f>IF(A71&gt;$A$8*12,"",VLOOKUP(A71,Lists!B66:E666,2,FALSE))</f>
        <v>6</v>
      </c>
      <c r="C71" s="1">
        <f>IF(A71&gt;$A$8*12,"",VLOOKUP(A71,Lists!$B$6:$D$606,3,FALSE))</f>
        <v>72</v>
      </c>
      <c r="D71" s="87">
        <f t="shared" si="1"/>
        <v>0.05</v>
      </c>
      <c r="E71" s="72">
        <f t="shared" si="2"/>
        <v>491754</v>
      </c>
      <c r="F71" s="72">
        <f t="shared" si="3"/>
        <v>0</v>
      </c>
      <c r="G71" s="72">
        <f t="shared" si="4"/>
        <v>2049</v>
      </c>
      <c r="H71" s="72">
        <f>IF(A71&gt;$A$8*12,"",VLOOKUP(A71,Lists!B66:E655,4,FALSE))</f>
        <v>2413</v>
      </c>
      <c r="I71" s="72">
        <f t="shared" si="5"/>
        <v>491390</v>
      </c>
    </row>
    <row r="72" spans="1:9" x14ac:dyDescent="0.3">
      <c r="A72" s="1">
        <f t="shared" si="0"/>
        <v>62</v>
      </c>
      <c r="B72" s="1">
        <f>IF(A72&gt;$A$8*12,"",VLOOKUP(A72,Lists!B67:E667,2,FALSE))</f>
        <v>6</v>
      </c>
      <c r="C72" s="1">
        <f>IF(A72&gt;$A$8*12,"",VLOOKUP(A72,Lists!$B$6:$D$606,3,FALSE))</f>
        <v>72</v>
      </c>
      <c r="D72" s="87">
        <f t="shared" si="1"/>
        <v>0.05</v>
      </c>
      <c r="E72" s="72">
        <f t="shared" si="2"/>
        <v>491390</v>
      </c>
      <c r="F72" s="72">
        <f t="shared" si="3"/>
        <v>0</v>
      </c>
      <c r="G72" s="72">
        <f t="shared" si="4"/>
        <v>2047</v>
      </c>
      <c r="H72" s="72">
        <f>IF(A72&gt;$A$8*12,"",VLOOKUP(A72,Lists!B67:E656,4,FALSE))</f>
        <v>2413</v>
      </c>
      <c r="I72" s="72">
        <f t="shared" si="5"/>
        <v>491024</v>
      </c>
    </row>
    <row r="73" spans="1:9" x14ac:dyDescent="0.3">
      <c r="A73" s="1">
        <f t="shared" si="0"/>
        <v>63</v>
      </c>
      <c r="B73" s="1">
        <f>IF(A73&gt;$A$8*12,"",VLOOKUP(A73,Lists!B68:E668,2,FALSE))</f>
        <v>6</v>
      </c>
      <c r="C73" s="1">
        <f>IF(A73&gt;$A$8*12,"",VLOOKUP(A73,Lists!$B$6:$D$606,3,FALSE))</f>
        <v>72</v>
      </c>
      <c r="D73" s="87">
        <f t="shared" si="1"/>
        <v>0.05</v>
      </c>
      <c r="E73" s="72">
        <f t="shared" si="2"/>
        <v>491024</v>
      </c>
      <c r="F73" s="72">
        <f t="shared" si="3"/>
        <v>0</v>
      </c>
      <c r="G73" s="72">
        <f t="shared" si="4"/>
        <v>2046</v>
      </c>
      <c r="H73" s="72">
        <f>IF(A73&gt;$A$8*12,"",VLOOKUP(A73,Lists!B68:E657,4,FALSE))</f>
        <v>2413</v>
      </c>
      <c r="I73" s="72">
        <f t="shared" si="5"/>
        <v>490657</v>
      </c>
    </row>
    <row r="74" spans="1:9" x14ac:dyDescent="0.3">
      <c r="A74" s="1">
        <f t="shared" si="0"/>
        <v>64</v>
      </c>
      <c r="B74" s="1">
        <f>IF(A74&gt;$A$8*12,"",VLOOKUP(A74,Lists!B69:E669,2,FALSE))</f>
        <v>6</v>
      </c>
      <c r="C74" s="1">
        <f>IF(A74&gt;$A$8*12,"",VLOOKUP(A74,Lists!$B$6:$D$606,3,FALSE))</f>
        <v>72</v>
      </c>
      <c r="D74" s="87">
        <f t="shared" si="1"/>
        <v>0.05</v>
      </c>
      <c r="E74" s="72">
        <f t="shared" si="2"/>
        <v>490657</v>
      </c>
      <c r="F74" s="72">
        <f t="shared" si="3"/>
        <v>0</v>
      </c>
      <c r="G74" s="72">
        <f t="shared" si="4"/>
        <v>2044</v>
      </c>
      <c r="H74" s="72">
        <f>IF(A74&gt;$A$8*12,"",VLOOKUP(A74,Lists!B69:E658,4,FALSE))</f>
        <v>2413</v>
      </c>
      <c r="I74" s="72">
        <f t="shared" si="5"/>
        <v>490288</v>
      </c>
    </row>
    <row r="75" spans="1:9" x14ac:dyDescent="0.3">
      <c r="A75" s="1">
        <f t="shared" si="0"/>
        <v>65</v>
      </c>
      <c r="B75" s="1">
        <f>IF(A75&gt;$A$8*12,"",VLOOKUP(A75,Lists!B70:E670,2,FALSE))</f>
        <v>6</v>
      </c>
      <c r="C75" s="1">
        <f>IF(A75&gt;$A$8*12,"",VLOOKUP(A75,Lists!$B$6:$D$606,3,FALSE))</f>
        <v>72</v>
      </c>
      <c r="D75" s="87">
        <f t="shared" si="1"/>
        <v>0.05</v>
      </c>
      <c r="E75" s="72">
        <f t="shared" si="2"/>
        <v>490288</v>
      </c>
      <c r="F75" s="72">
        <f t="shared" si="3"/>
        <v>0</v>
      </c>
      <c r="G75" s="72">
        <f t="shared" si="4"/>
        <v>2043</v>
      </c>
      <c r="H75" s="72">
        <f>IF(A75&gt;$A$8*12,"",VLOOKUP(A75,Lists!B70:E659,4,FALSE))</f>
        <v>2413</v>
      </c>
      <c r="I75" s="72">
        <f t="shared" si="5"/>
        <v>489918</v>
      </c>
    </row>
    <row r="76" spans="1:9" x14ac:dyDescent="0.3">
      <c r="A76" s="1">
        <f t="shared" ref="A76:A139" si="6">IF(A75&lt;($A$8*12),A75+1,"")</f>
        <v>66</v>
      </c>
      <c r="B76" s="1">
        <f>IF(A76&gt;$A$8*12,"",VLOOKUP(A76,Lists!B71:E671,2,FALSE))</f>
        <v>6</v>
      </c>
      <c r="C76" s="1">
        <f>IF(A76&gt;$A$8*12,"",VLOOKUP(A76,Lists!$B$6:$D$606,3,FALSE))</f>
        <v>72</v>
      </c>
      <c r="D76" s="87">
        <f t="shared" ref="D76:D139" si="7">IF(A76&gt;$A$8*12,"",D75)</f>
        <v>0.05</v>
      </c>
      <c r="E76" s="72">
        <f t="shared" ref="E76:E139" si="8">IF(A76&gt;$A$8*12,"",+I75)</f>
        <v>489918</v>
      </c>
      <c r="F76" s="72">
        <f t="shared" ref="F76:F139" si="9">IF(A76&gt;$A$8*12,"",F75)</f>
        <v>0</v>
      </c>
      <c r="G76" s="72">
        <f t="shared" ref="G76:G139" si="10">IF(A76&gt;$A$8*12,"",ROUND((+E76+F76)*D76/12,0))</f>
        <v>2041</v>
      </c>
      <c r="H76" s="72">
        <f>IF(A76&gt;$A$8*12,"",VLOOKUP(A76,Lists!B71:E660,4,FALSE))</f>
        <v>2413</v>
      </c>
      <c r="I76" s="72">
        <f t="shared" ref="I76:I139" si="11">IF(A76&gt;$A$8*12,"",+E76+F76+G76-H76)</f>
        <v>489546</v>
      </c>
    </row>
    <row r="77" spans="1:9" x14ac:dyDescent="0.3">
      <c r="A77" s="1">
        <f t="shared" si="6"/>
        <v>67</v>
      </c>
      <c r="B77" s="1">
        <f>IF(A77&gt;$A$8*12,"",VLOOKUP(A77,Lists!B72:E672,2,FALSE))</f>
        <v>6</v>
      </c>
      <c r="C77" s="1">
        <f>IF(A77&gt;$A$8*12,"",VLOOKUP(A77,Lists!$B$6:$D$606,3,FALSE))</f>
        <v>72</v>
      </c>
      <c r="D77" s="87">
        <f t="shared" si="7"/>
        <v>0.05</v>
      </c>
      <c r="E77" s="72">
        <f t="shared" si="8"/>
        <v>489546</v>
      </c>
      <c r="F77" s="72">
        <f t="shared" si="9"/>
        <v>0</v>
      </c>
      <c r="G77" s="72">
        <f t="shared" si="10"/>
        <v>2040</v>
      </c>
      <c r="H77" s="72">
        <f>IF(A77&gt;$A$8*12,"",VLOOKUP(A77,Lists!B72:E661,4,FALSE))</f>
        <v>2413</v>
      </c>
      <c r="I77" s="72">
        <f t="shared" si="11"/>
        <v>489173</v>
      </c>
    </row>
    <row r="78" spans="1:9" x14ac:dyDescent="0.3">
      <c r="A78" s="1">
        <f t="shared" si="6"/>
        <v>68</v>
      </c>
      <c r="B78" s="1">
        <f>IF(A78&gt;$A$8*12,"",VLOOKUP(A78,Lists!B73:E673,2,FALSE))</f>
        <v>6</v>
      </c>
      <c r="C78" s="1">
        <f>IF(A78&gt;$A$8*12,"",VLOOKUP(A78,Lists!$B$6:$D$606,3,FALSE))</f>
        <v>72</v>
      </c>
      <c r="D78" s="87">
        <f t="shared" si="7"/>
        <v>0.05</v>
      </c>
      <c r="E78" s="72">
        <f t="shared" si="8"/>
        <v>489173</v>
      </c>
      <c r="F78" s="72">
        <f t="shared" si="9"/>
        <v>0</v>
      </c>
      <c r="G78" s="72">
        <f t="shared" si="10"/>
        <v>2038</v>
      </c>
      <c r="H78" s="72">
        <f>IF(A78&gt;$A$8*12,"",VLOOKUP(A78,Lists!B73:E662,4,FALSE))</f>
        <v>2413</v>
      </c>
      <c r="I78" s="72">
        <f t="shared" si="11"/>
        <v>488798</v>
      </c>
    </row>
    <row r="79" spans="1:9" x14ac:dyDescent="0.3">
      <c r="A79" s="1">
        <f t="shared" si="6"/>
        <v>69</v>
      </c>
      <c r="B79" s="1">
        <f>IF(A79&gt;$A$8*12,"",VLOOKUP(A79,Lists!B74:E674,2,FALSE))</f>
        <v>6</v>
      </c>
      <c r="C79" s="1">
        <f>IF(A79&gt;$A$8*12,"",VLOOKUP(A79,Lists!$B$6:$D$606,3,FALSE))</f>
        <v>72</v>
      </c>
      <c r="D79" s="87">
        <f t="shared" si="7"/>
        <v>0.05</v>
      </c>
      <c r="E79" s="72">
        <f t="shared" si="8"/>
        <v>488798</v>
      </c>
      <c r="F79" s="72">
        <f t="shared" si="9"/>
        <v>0</v>
      </c>
      <c r="G79" s="72">
        <f t="shared" si="10"/>
        <v>2037</v>
      </c>
      <c r="H79" s="72">
        <f>IF(A79&gt;$A$8*12,"",VLOOKUP(A79,Lists!B74:E663,4,FALSE))</f>
        <v>2413</v>
      </c>
      <c r="I79" s="72">
        <f t="shared" si="11"/>
        <v>488422</v>
      </c>
    </row>
    <row r="80" spans="1:9" x14ac:dyDescent="0.3">
      <c r="A80" s="1">
        <f t="shared" si="6"/>
        <v>70</v>
      </c>
      <c r="B80" s="1">
        <f>IF(A80&gt;$A$8*12,"",VLOOKUP(A80,Lists!B75:E675,2,FALSE))</f>
        <v>6</v>
      </c>
      <c r="C80" s="1">
        <f>IF(A80&gt;$A$8*12,"",VLOOKUP(A80,Lists!$B$6:$D$606,3,FALSE))</f>
        <v>72</v>
      </c>
      <c r="D80" s="87">
        <f t="shared" si="7"/>
        <v>0.05</v>
      </c>
      <c r="E80" s="72">
        <f t="shared" si="8"/>
        <v>488422</v>
      </c>
      <c r="F80" s="72">
        <f t="shared" si="9"/>
        <v>0</v>
      </c>
      <c r="G80" s="72">
        <f t="shared" si="10"/>
        <v>2035</v>
      </c>
      <c r="H80" s="72">
        <f>IF(A80&gt;$A$8*12,"",VLOOKUP(A80,Lists!B75:E664,4,FALSE))</f>
        <v>2413</v>
      </c>
      <c r="I80" s="72">
        <f t="shared" si="11"/>
        <v>488044</v>
      </c>
    </row>
    <row r="81" spans="1:9" x14ac:dyDescent="0.3">
      <c r="A81" s="1">
        <f t="shared" si="6"/>
        <v>71</v>
      </c>
      <c r="B81" s="1">
        <f>IF(A81&gt;$A$8*12,"",VLOOKUP(A81,Lists!B76:E676,2,FALSE))</f>
        <v>6</v>
      </c>
      <c r="C81" s="1">
        <f>IF(A81&gt;$A$8*12,"",VLOOKUP(A81,Lists!$B$6:$D$606,3,FALSE))</f>
        <v>72</v>
      </c>
      <c r="D81" s="87">
        <f t="shared" si="7"/>
        <v>0.05</v>
      </c>
      <c r="E81" s="72">
        <f t="shared" si="8"/>
        <v>488044</v>
      </c>
      <c r="F81" s="72">
        <f t="shared" si="9"/>
        <v>0</v>
      </c>
      <c r="G81" s="72">
        <f t="shared" si="10"/>
        <v>2034</v>
      </c>
      <c r="H81" s="72">
        <f>IF(A81&gt;$A$8*12,"",VLOOKUP(A81,Lists!B76:E665,4,FALSE))</f>
        <v>2413</v>
      </c>
      <c r="I81" s="72">
        <f t="shared" si="11"/>
        <v>487665</v>
      </c>
    </row>
    <row r="82" spans="1:9" x14ac:dyDescent="0.3">
      <c r="A82" s="1">
        <f t="shared" si="6"/>
        <v>72</v>
      </c>
      <c r="B82" s="1">
        <f>IF(A82&gt;$A$8*12,"",VLOOKUP(A82,Lists!B77:E677,2,FALSE))</f>
        <v>6</v>
      </c>
      <c r="C82" s="1">
        <f>IF(A82&gt;$A$8*12,"",VLOOKUP(A82,Lists!$B$6:$D$606,3,FALSE))</f>
        <v>72</v>
      </c>
      <c r="D82" s="87">
        <f t="shared" si="7"/>
        <v>0.05</v>
      </c>
      <c r="E82" s="72">
        <f t="shared" si="8"/>
        <v>487665</v>
      </c>
      <c r="F82" s="72">
        <f t="shared" si="9"/>
        <v>0</v>
      </c>
      <c r="G82" s="72">
        <f t="shared" si="10"/>
        <v>2032</v>
      </c>
      <c r="H82" s="72">
        <f>IF(A82&gt;$A$8*12,"",VLOOKUP(A82,Lists!B77:E666,4,FALSE))</f>
        <v>2413</v>
      </c>
      <c r="I82" s="72">
        <f t="shared" si="11"/>
        <v>487284</v>
      </c>
    </row>
    <row r="83" spans="1:9" x14ac:dyDescent="0.3">
      <c r="A83" s="1">
        <f t="shared" si="6"/>
        <v>73</v>
      </c>
      <c r="B83" s="1">
        <f>IF(A83&gt;$A$8*12,"",VLOOKUP(A83,Lists!B78:E678,2,FALSE))</f>
        <v>7</v>
      </c>
      <c r="C83" s="1">
        <f>IF(A83&gt;$A$8*12,"",VLOOKUP(A83,Lists!$B$6:$D$606,3,FALSE))</f>
        <v>73</v>
      </c>
      <c r="D83" s="87">
        <f t="shared" si="7"/>
        <v>0.05</v>
      </c>
      <c r="E83" s="72">
        <f t="shared" si="8"/>
        <v>487284</v>
      </c>
      <c r="F83" s="72">
        <f t="shared" si="9"/>
        <v>0</v>
      </c>
      <c r="G83" s="72">
        <f t="shared" si="10"/>
        <v>2030</v>
      </c>
      <c r="H83" s="72">
        <f>IF(A83&gt;$A$8*12,"",VLOOKUP(A83,Lists!B78:E667,4,FALSE))</f>
        <v>2485</v>
      </c>
      <c r="I83" s="72">
        <f t="shared" si="11"/>
        <v>486829</v>
      </c>
    </row>
    <row r="84" spans="1:9" x14ac:dyDescent="0.3">
      <c r="A84" s="1">
        <f t="shared" si="6"/>
        <v>74</v>
      </c>
      <c r="B84" s="1">
        <f>IF(A84&gt;$A$8*12,"",VLOOKUP(A84,Lists!B79:E679,2,FALSE))</f>
        <v>7</v>
      </c>
      <c r="C84" s="1">
        <f>IF(A84&gt;$A$8*12,"",VLOOKUP(A84,Lists!$B$6:$D$606,3,FALSE))</f>
        <v>73</v>
      </c>
      <c r="D84" s="87">
        <f t="shared" si="7"/>
        <v>0.05</v>
      </c>
      <c r="E84" s="72">
        <f t="shared" si="8"/>
        <v>486829</v>
      </c>
      <c r="F84" s="72">
        <f t="shared" si="9"/>
        <v>0</v>
      </c>
      <c r="G84" s="72">
        <f t="shared" si="10"/>
        <v>2028</v>
      </c>
      <c r="H84" s="72">
        <f>IF(A84&gt;$A$8*12,"",VLOOKUP(A84,Lists!B79:E668,4,FALSE))</f>
        <v>2485</v>
      </c>
      <c r="I84" s="72">
        <f t="shared" si="11"/>
        <v>486372</v>
      </c>
    </row>
    <row r="85" spans="1:9" x14ac:dyDescent="0.3">
      <c r="A85" s="1">
        <f t="shared" si="6"/>
        <v>75</v>
      </c>
      <c r="B85" s="1">
        <f>IF(A85&gt;$A$8*12,"",VLOOKUP(A85,Lists!B80:E680,2,FALSE))</f>
        <v>7</v>
      </c>
      <c r="C85" s="1">
        <f>IF(A85&gt;$A$8*12,"",VLOOKUP(A85,Lists!$B$6:$D$606,3,FALSE))</f>
        <v>73</v>
      </c>
      <c r="D85" s="87">
        <f t="shared" si="7"/>
        <v>0.05</v>
      </c>
      <c r="E85" s="72">
        <f t="shared" si="8"/>
        <v>486372</v>
      </c>
      <c r="F85" s="72">
        <f t="shared" si="9"/>
        <v>0</v>
      </c>
      <c r="G85" s="72">
        <f t="shared" si="10"/>
        <v>2027</v>
      </c>
      <c r="H85" s="72">
        <f>IF(A85&gt;$A$8*12,"",VLOOKUP(A85,Lists!B80:E669,4,FALSE))</f>
        <v>2485</v>
      </c>
      <c r="I85" s="72">
        <f t="shared" si="11"/>
        <v>485914</v>
      </c>
    </row>
    <row r="86" spans="1:9" x14ac:dyDescent="0.3">
      <c r="A86" s="1">
        <f t="shared" si="6"/>
        <v>76</v>
      </c>
      <c r="B86" s="1">
        <f>IF(A86&gt;$A$8*12,"",VLOOKUP(A86,Lists!B81:E681,2,FALSE))</f>
        <v>7</v>
      </c>
      <c r="C86" s="1">
        <f>IF(A86&gt;$A$8*12,"",VLOOKUP(A86,Lists!$B$6:$D$606,3,FALSE))</f>
        <v>73</v>
      </c>
      <c r="D86" s="87">
        <f t="shared" si="7"/>
        <v>0.05</v>
      </c>
      <c r="E86" s="72">
        <f t="shared" si="8"/>
        <v>485914</v>
      </c>
      <c r="F86" s="72">
        <f t="shared" si="9"/>
        <v>0</v>
      </c>
      <c r="G86" s="72">
        <f t="shared" si="10"/>
        <v>2025</v>
      </c>
      <c r="H86" s="72">
        <f>IF(A86&gt;$A$8*12,"",VLOOKUP(A86,Lists!B81:E670,4,FALSE))</f>
        <v>2485</v>
      </c>
      <c r="I86" s="72">
        <f t="shared" si="11"/>
        <v>485454</v>
      </c>
    </row>
    <row r="87" spans="1:9" x14ac:dyDescent="0.3">
      <c r="A87" s="1">
        <f t="shared" si="6"/>
        <v>77</v>
      </c>
      <c r="B87" s="1">
        <f>IF(A87&gt;$A$8*12,"",VLOOKUP(A87,Lists!B82:E682,2,FALSE))</f>
        <v>7</v>
      </c>
      <c r="C87" s="1">
        <f>IF(A87&gt;$A$8*12,"",VLOOKUP(A87,Lists!$B$6:$D$606,3,FALSE))</f>
        <v>73</v>
      </c>
      <c r="D87" s="87">
        <f t="shared" si="7"/>
        <v>0.05</v>
      </c>
      <c r="E87" s="72">
        <f t="shared" si="8"/>
        <v>485454</v>
      </c>
      <c r="F87" s="72">
        <f t="shared" si="9"/>
        <v>0</v>
      </c>
      <c r="G87" s="72">
        <f t="shared" si="10"/>
        <v>2023</v>
      </c>
      <c r="H87" s="72">
        <f>IF(A87&gt;$A$8*12,"",VLOOKUP(A87,Lists!B82:E671,4,FALSE))</f>
        <v>2485</v>
      </c>
      <c r="I87" s="72">
        <f t="shared" si="11"/>
        <v>484992</v>
      </c>
    </row>
    <row r="88" spans="1:9" x14ac:dyDescent="0.3">
      <c r="A88" s="1">
        <f t="shared" si="6"/>
        <v>78</v>
      </c>
      <c r="B88" s="1">
        <f>IF(A88&gt;$A$8*12,"",VLOOKUP(A88,Lists!B83:E683,2,FALSE))</f>
        <v>7</v>
      </c>
      <c r="C88" s="1">
        <f>IF(A88&gt;$A$8*12,"",VLOOKUP(A88,Lists!$B$6:$D$606,3,FALSE))</f>
        <v>73</v>
      </c>
      <c r="D88" s="87">
        <f t="shared" si="7"/>
        <v>0.05</v>
      </c>
      <c r="E88" s="72">
        <f t="shared" si="8"/>
        <v>484992</v>
      </c>
      <c r="F88" s="72">
        <f t="shared" si="9"/>
        <v>0</v>
      </c>
      <c r="G88" s="72">
        <f t="shared" si="10"/>
        <v>2021</v>
      </c>
      <c r="H88" s="72">
        <f>IF(A88&gt;$A$8*12,"",VLOOKUP(A88,Lists!B83:E672,4,FALSE))</f>
        <v>2485</v>
      </c>
      <c r="I88" s="72">
        <f t="shared" si="11"/>
        <v>484528</v>
      </c>
    </row>
    <row r="89" spans="1:9" x14ac:dyDescent="0.3">
      <c r="A89" s="1">
        <f t="shared" si="6"/>
        <v>79</v>
      </c>
      <c r="B89" s="1">
        <f>IF(A89&gt;$A$8*12,"",VLOOKUP(A89,Lists!B84:E684,2,FALSE))</f>
        <v>7</v>
      </c>
      <c r="C89" s="1">
        <f>IF(A89&gt;$A$8*12,"",VLOOKUP(A89,Lists!$B$6:$D$606,3,FALSE))</f>
        <v>73</v>
      </c>
      <c r="D89" s="87">
        <f t="shared" si="7"/>
        <v>0.05</v>
      </c>
      <c r="E89" s="72">
        <f t="shared" si="8"/>
        <v>484528</v>
      </c>
      <c r="F89" s="72">
        <f t="shared" si="9"/>
        <v>0</v>
      </c>
      <c r="G89" s="72">
        <f t="shared" si="10"/>
        <v>2019</v>
      </c>
      <c r="H89" s="72">
        <f>IF(A89&gt;$A$8*12,"",VLOOKUP(A89,Lists!B84:E673,4,FALSE))</f>
        <v>2485</v>
      </c>
      <c r="I89" s="72">
        <f t="shared" si="11"/>
        <v>484062</v>
      </c>
    </row>
    <row r="90" spans="1:9" x14ac:dyDescent="0.3">
      <c r="A90" s="1">
        <f t="shared" si="6"/>
        <v>80</v>
      </c>
      <c r="B90" s="1">
        <f>IF(A90&gt;$A$8*12,"",VLOOKUP(A90,Lists!B85:E685,2,FALSE))</f>
        <v>7</v>
      </c>
      <c r="C90" s="1">
        <f>IF(A90&gt;$A$8*12,"",VLOOKUP(A90,Lists!$B$6:$D$606,3,FALSE))</f>
        <v>73</v>
      </c>
      <c r="D90" s="87">
        <f t="shared" si="7"/>
        <v>0.05</v>
      </c>
      <c r="E90" s="72">
        <f t="shared" si="8"/>
        <v>484062</v>
      </c>
      <c r="F90" s="72">
        <f t="shared" si="9"/>
        <v>0</v>
      </c>
      <c r="G90" s="72">
        <f t="shared" si="10"/>
        <v>2017</v>
      </c>
      <c r="H90" s="72">
        <f>IF(A90&gt;$A$8*12,"",VLOOKUP(A90,Lists!B85:E674,4,FALSE))</f>
        <v>2485</v>
      </c>
      <c r="I90" s="72">
        <f t="shared" si="11"/>
        <v>483594</v>
      </c>
    </row>
    <row r="91" spans="1:9" x14ac:dyDescent="0.3">
      <c r="A91" s="1">
        <f t="shared" si="6"/>
        <v>81</v>
      </c>
      <c r="B91" s="1">
        <f>IF(A91&gt;$A$8*12,"",VLOOKUP(A91,Lists!B86:E686,2,FALSE))</f>
        <v>7</v>
      </c>
      <c r="C91" s="1">
        <f>IF(A91&gt;$A$8*12,"",VLOOKUP(A91,Lists!$B$6:$D$606,3,FALSE))</f>
        <v>73</v>
      </c>
      <c r="D91" s="87">
        <f t="shared" si="7"/>
        <v>0.05</v>
      </c>
      <c r="E91" s="72">
        <f t="shared" si="8"/>
        <v>483594</v>
      </c>
      <c r="F91" s="72">
        <f t="shared" si="9"/>
        <v>0</v>
      </c>
      <c r="G91" s="72">
        <f t="shared" si="10"/>
        <v>2015</v>
      </c>
      <c r="H91" s="72">
        <f>IF(A91&gt;$A$8*12,"",VLOOKUP(A91,Lists!B86:E675,4,FALSE))</f>
        <v>2485</v>
      </c>
      <c r="I91" s="72">
        <f t="shared" si="11"/>
        <v>483124</v>
      </c>
    </row>
    <row r="92" spans="1:9" x14ac:dyDescent="0.3">
      <c r="A92" s="1">
        <f t="shared" si="6"/>
        <v>82</v>
      </c>
      <c r="B92" s="1">
        <f>IF(A92&gt;$A$8*12,"",VLOOKUP(A92,Lists!B87:E687,2,FALSE))</f>
        <v>7</v>
      </c>
      <c r="C92" s="1">
        <f>IF(A92&gt;$A$8*12,"",VLOOKUP(A92,Lists!$B$6:$D$606,3,FALSE))</f>
        <v>73</v>
      </c>
      <c r="D92" s="87">
        <f t="shared" si="7"/>
        <v>0.05</v>
      </c>
      <c r="E92" s="72">
        <f t="shared" si="8"/>
        <v>483124</v>
      </c>
      <c r="F92" s="72">
        <f t="shared" si="9"/>
        <v>0</v>
      </c>
      <c r="G92" s="72">
        <f t="shared" si="10"/>
        <v>2013</v>
      </c>
      <c r="H92" s="72">
        <f>IF(A92&gt;$A$8*12,"",VLOOKUP(A92,Lists!B87:E676,4,FALSE))</f>
        <v>2485</v>
      </c>
      <c r="I92" s="72">
        <f t="shared" si="11"/>
        <v>482652</v>
      </c>
    </row>
    <row r="93" spans="1:9" x14ac:dyDescent="0.3">
      <c r="A93" s="1">
        <f t="shared" si="6"/>
        <v>83</v>
      </c>
      <c r="B93" s="1">
        <f>IF(A93&gt;$A$8*12,"",VLOOKUP(A93,Lists!B88:E688,2,FALSE))</f>
        <v>7</v>
      </c>
      <c r="C93" s="1">
        <f>IF(A93&gt;$A$8*12,"",VLOOKUP(A93,Lists!$B$6:$D$606,3,FALSE))</f>
        <v>73</v>
      </c>
      <c r="D93" s="87">
        <f t="shared" si="7"/>
        <v>0.05</v>
      </c>
      <c r="E93" s="72">
        <f t="shared" si="8"/>
        <v>482652</v>
      </c>
      <c r="F93" s="72">
        <f t="shared" si="9"/>
        <v>0</v>
      </c>
      <c r="G93" s="72">
        <f t="shared" si="10"/>
        <v>2011</v>
      </c>
      <c r="H93" s="72">
        <f>IF(A93&gt;$A$8*12,"",VLOOKUP(A93,Lists!B88:E677,4,FALSE))</f>
        <v>2485</v>
      </c>
      <c r="I93" s="72">
        <f t="shared" si="11"/>
        <v>482178</v>
      </c>
    </row>
    <row r="94" spans="1:9" x14ac:dyDescent="0.3">
      <c r="A94" s="1">
        <f t="shared" si="6"/>
        <v>84</v>
      </c>
      <c r="B94" s="1">
        <f>IF(A94&gt;$A$8*12,"",VLOOKUP(A94,Lists!B89:E689,2,FALSE))</f>
        <v>7</v>
      </c>
      <c r="C94" s="1">
        <f>IF(A94&gt;$A$8*12,"",VLOOKUP(A94,Lists!$B$6:$D$606,3,FALSE))</f>
        <v>73</v>
      </c>
      <c r="D94" s="87">
        <f t="shared" si="7"/>
        <v>0.05</v>
      </c>
      <c r="E94" s="72">
        <f t="shared" si="8"/>
        <v>482178</v>
      </c>
      <c r="F94" s="72">
        <f t="shared" si="9"/>
        <v>0</v>
      </c>
      <c r="G94" s="72">
        <f t="shared" si="10"/>
        <v>2009</v>
      </c>
      <c r="H94" s="72">
        <f>IF(A94&gt;$A$8*12,"",VLOOKUP(A94,Lists!B89:E678,4,FALSE))</f>
        <v>2485</v>
      </c>
      <c r="I94" s="72">
        <f t="shared" si="11"/>
        <v>481702</v>
      </c>
    </row>
    <row r="95" spans="1:9" x14ac:dyDescent="0.3">
      <c r="A95" s="1">
        <f t="shared" si="6"/>
        <v>85</v>
      </c>
      <c r="B95" s="1">
        <f>IF(A95&gt;$A$8*12,"",VLOOKUP(A95,Lists!B90:E690,2,FALSE))</f>
        <v>8</v>
      </c>
      <c r="C95" s="1">
        <f>IF(A95&gt;$A$8*12,"",VLOOKUP(A95,Lists!$B$6:$D$606,3,FALSE))</f>
        <v>74</v>
      </c>
      <c r="D95" s="87">
        <f t="shared" si="7"/>
        <v>0.05</v>
      </c>
      <c r="E95" s="72">
        <f t="shared" si="8"/>
        <v>481702</v>
      </c>
      <c r="F95" s="72">
        <f t="shared" si="9"/>
        <v>0</v>
      </c>
      <c r="G95" s="72">
        <f t="shared" si="10"/>
        <v>2007</v>
      </c>
      <c r="H95" s="72">
        <f>IF(A95&gt;$A$8*12,"",VLOOKUP(A95,Lists!B90:E679,4,FALSE))</f>
        <v>2560</v>
      </c>
      <c r="I95" s="72">
        <f t="shared" si="11"/>
        <v>481149</v>
      </c>
    </row>
    <row r="96" spans="1:9" x14ac:dyDescent="0.3">
      <c r="A96" s="1">
        <f t="shared" si="6"/>
        <v>86</v>
      </c>
      <c r="B96" s="1">
        <f>IF(A96&gt;$A$8*12,"",VLOOKUP(A96,Lists!B91:E691,2,FALSE))</f>
        <v>8</v>
      </c>
      <c r="C96" s="1">
        <f>IF(A96&gt;$A$8*12,"",VLOOKUP(A96,Lists!$B$6:$D$606,3,FALSE))</f>
        <v>74</v>
      </c>
      <c r="D96" s="87">
        <f t="shared" si="7"/>
        <v>0.05</v>
      </c>
      <c r="E96" s="72">
        <f t="shared" si="8"/>
        <v>481149</v>
      </c>
      <c r="F96" s="72">
        <f t="shared" si="9"/>
        <v>0</v>
      </c>
      <c r="G96" s="72">
        <f t="shared" si="10"/>
        <v>2005</v>
      </c>
      <c r="H96" s="72">
        <f>IF(A96&gt;$A$8*12,"",VLOOKUP(A96,Lists!B91:E680,4,FALSE))</f>
        <v>2560</v>
      </c>
      <c r="I96" s="72">
        <f t="shared" si="11"/>
        <v>480594</v>
      </c>
    </row>
    <row r="97" spans="1:9" x14ac:dyDescent="0.3">
      <c r="A97" s="1">
        <f t="shared" si="6"/>
        <v>87</v>
      </c>
      <c r="B97" s="1">
        <f>IF(A97&gt;$A$8*12,"",VLOOKUP(A97,Lists!B92:E692,2,FALSE))</f>
        <v>8</v>
      </c>
      <c r="C97" s="1">
        <f>IF(A97&gt;$A$8*12,"",VLOOKUP(A97,Lists!$B$6:$D$606,3,FALSE))</f>
        <v>74</v>
      </c>
      <c r="D97" s="87">
        <f t="shared" si="7"/>
        <v>0.05</v>
      </c>
      <c r="E97" s="72">
        <f t="shared" si="8"/>
        <v>480594</v>
      </c>
      <c r="F97" s="72">
        <f t="shared" si="9"/>
        <v>0</v>
      </c>
      <c r="G97" s="72">
        <f t="shared" si="10"/>
        <v>2002</v>
      </c>
      <c r="H97" s="72">
        <f>IF(A97&gt;$A$8*12,"",VLOOKUP(A97,Lists!B92:E681,4,FALSE))</f>
        <v>2560</v>
      </c>
      <c r="I97" s="72">
        <f t="shared" si="11"/>
        <v>480036</v>
      </c>
    </row>
    <row r="98" spans="1:9" x14ac:dyDescent="0.3">
      <c r="A98" s="1">
        <f t="shared" si="6"/>
        <v>88</v>
      </c>
      <c r="B98" s="1">
        <f>IF(A98&gt;$A$8*12,"",VLOOKUP(A98,Lists!B93:E693,2,FALSE))</f>
        <v>8</v>
      </c>
      <c r="C98" s="1">
        <f>IF(A98&gt;$A$8*12,"",VLOOKUP(A98,Lists!$B$6:$D$606,3,FALSE))</f>
        <v>74</v>
      </c>
      <c r="D98" s="87">
        <f t="shared" si="7"/>
        <v>0.05</v>
      </c>
      <c r="E98" s="72">
        <f t="shared" si="8"/>
        <v>480036</v>
      </c>
      <c r="F98" s="72">
        <f t="shared" si="9"/>
        <v>0</v>
      </c>
      <c r="G98" s="72">
        <f t="shared" si="10"/>
        <v>2000</v>
      </c>
      <c r="H98" s="72">
        <f>IF(A98&gt;$A$8*12,"",VLOOKUP(A98,Lists!B93:E682,4,FALSE))</f>
        <v>2560</v>
      </c>
      <c r="I98" s="72">
        <f t="shared" si="11"/>
        <v>479476</v>
      </c>
    </row>
    <row r="99" spans="1:9" x14ac:dyDescent="0.3">
      <c r="A99" s="1">
        <f t="shared" si="6"/>
        <v>89</v>
      </c>
      <c r="B99" s="1">
        <f>IF(A99&gt;$A$8*12,"",VLOOKUP(A99,Lists!B94:E694,2,FALSE))</f>
        <v>8</v>
      </c>
      <c r="C99" s="1">
        <f>IF(A99&gt;$A$8*12,"",VLOOKUP(A99,Lists!$B$6:$D$606,3,FALSE))</f>
        <v>74</v>
      </c>
      <c r="D99" s="87">
        <f t="shared" si="7"/>
        <v>0.05</v>
      </c>
      <c r="E99" s="72">
        <f t="shared" si="8"/>
        <v>479476</v>
      </c>
      <c r="F99" s="72">
        <f t="shared" si="9"/>
        <v>0</v>
      </c>
      <c r="G99" s="72">
        <f t="shared" si="10"/>
        <v>1998</v>
      </c>
      <c r="H99" s="72">
        <f>IF(A99&gt;$A$8*12,"",VLOOKUP(A99,Lists!B94:E683,4,FALSE))</f>
        <v>2560</v>
      </c>
      <c r="I99" s="72">
        <f t="shared" si="11"/>
        <v>478914</v>
      </c>
    </row>
    <row r="100" spans="1:9" x14ac:dyDescent="0.3">
      <c r="A100" s="1">
        <f t="shared" si="6"/>
        <v>90</v>
      </c>
      <c r="B100" s="1">
        <f>IF(A100&gt;$A$8*12,"",VLOOKUP(A100,Lists!B95:E695,2,FALSE))</f>
        <v>8</v>
      </c>
      <c r="C100" s="1">
        <f>IF(A100&gt;$A$8*12,"",VLOOKUP(A100,Lists!$B$6:$D$606,3,FALSE))</f>
        <v>74</v>
      </c>
      <c r="D100" s="87">
        <f t="shared" si="7"/>
        <v>0.05</v>
      </c>
      <c r="E100" s="72">
        <f t="shared" si="8"/>
        <v>478914</v>
      </c>
      <c r="F100" s="72">
        <f t="shared" si="9"/>
        <v>0</v>
      </c>
      <c r="G100" s="72">
        <f t="shared" si="10"/>
        <v>1995</v>
      </c>
      <c r="H100" s="72">
        <f>IF(A100&gt;$A$8*12,"",VLOOKUP(A100,Lists!B95:E684,4,FALSE))</f>
        <v>2560</v>
      </c>
      <c r="I100" s="72">
        <f t="shared" si="11"/>
        <v>478349</v>
      </c>
    </row>
    <row r="101" spans="1:9" x14ac:dyDescent="0.3">
      <c r="A101" s="1">
        <f t="shared" si="6"/>
        <v>91</v>
      </c>
      <c r="B101" s="1">
        <f>IF(A101&gt;$A$8*12,"",VLOOKUP(A101,Lists!B96:E696,2,FALSE))</f>
        <v>8</v>
      </c>
      <c r="C101" s="1">
        <f>IF(A101&gt;$A$8*12,"",VLOOKUP(A101,Lists!$B$6:$D$606,3,FALSE))</f>
        <v>74</v>
      </c>
      <c r="D101" s="87">
        <f t="shared" si="7"/>
        <v>0.05</v>
      </c>
      <c r="E101" s="72">
        <f t="shared" si="8"/>
        <v>478349</v>
      </c>
      <c r="F101" s="72">
        <f t="shared" si="9"/>
        <v>0</v>
      </c>
      <c r="G101" s="72">
        <f t="shared" si="10"/>
        <v>1993</v>
      </c>
      <c r="H101" s="72">
        <f>IF(A101&gt;$A$8*12,"",VLOOKUP(A101,Lists!B96:E685,4,FALSE))</f>
        <v>2560</v>
      </c>
      <c r="I101" s="72">
        <f t="shared" si="11"/>
        <v>477782</v>
      </c>
    </row>
    <row r="102" spans="1:9" x14ac:dyDescent="0.3">
      <c r="A102" s="1">
        <f t="shared" si="6"/>
        <v>92</v>
      </c>
      <c r="B102" s="1">
        <f>IF(A102&gt;$A$8*12,"",VLOOKUP(A102,Lists!B97:E697,2,FALSE))</f>
        <v>8</v>
      </c>
      <c r="C102" s="1">
        <f>IF(A102&gt;$A$8*12,"",VLOOKUP(A102,Lists!$B$6:$D$606,3,FALSE))</f>
        <v>74</v>
      </c>
      <c r="D102" s="87">
        <f t="shared" si="7"/>
        <v>0.05</v>
      </c>
      <c r="E102" s="72">
        <f t="shared" si="8"/>
        <v>477782</v>
      </c>
      <c r="F102" s="72">
        <f t="shared" si="9"/>
        <v>0</v>
      </c>
      <c r="G102" s="72">
        <f t="shared" si="10"/>
        <v>1991</v>
      </c>
      <c r="H102" s="72">
        <f>IF(A102&gt;$A$8*12,"",VLOOKUP(A102,Lists!B97:E686,4,FALSE))</f>
        <v>2560</v>
      </c>
      <c r="I102" s="72">
        <f t="shared" si="11"/>
        <v>477213</v>
      </c>
    </row>
    <row r="103" spans="1:9" x14ac:dyDescent="0.3">
      <c r="A103" s="1">
        <f t="shared" si="6"/>
        <v>93</v>
      </c>
      <c r="B103" s="1">
        <f>IF(A103&gt;$A$8*12,"",VLOOKUP(A103,Lists!B98:E698,2,FALSE))</f>
        <v>8</v>
      </c>
      <c r="C103" s="1">
        <f>IF(A103&gt;$A$8*12,"",VLOOKUP(A103,Lists!$B$6:$D$606,3,FALSE))</f>
        <v>74</v>
      </c>
      <c r="D103" s="87">
        <f t="shared" si="7"/>
        <v>0.05</v>
      </c>
      <c r="E103" s="72">
        <f t="shared" si="8"/>
        <v>477213</v>
      </c>
      <c r="F103" s="72">
        <f t="shared" si="9"/>
        <v>0</v>
      </c>
      <c r="G103" s="72">
        <f t="shared" si="10"/>
        <v>1988</v>
      </c>
      <c r="H103" s="72">
        <f>IF(A103&gt;$A$8*12,"",VLOOKUP(A103,Lists!B98:E687,4,FALSE))</f>
        <v>2560</v>
      </c>
      <c r="I103" s="72">
        <f t="shared" si="11"/>
        <v>476641</v>
      </c>
    </row>
    <row r="104" spans="1:9" x14ac:dyDescent="0.3">
      <c r="A104" s="1">
        <f t="shared" si="6"/>
        <v>94</v>
      </c>
      <c r="B104" s="1">
        <f>IF(A104&gt;$A$8*12,"",VLOOKUP(A104,Lists!B99:E699,2,FALSE))</f>
        <v>8</v>
      </c>
      <c r="C104" s="1">
        <f>IF(A104&gt;$A$8*12,"",VLOOKUP(A104,Lists!$B$6:$D$606,3,FALSE))</f>
        <v>74</v>
      </c>
      <c r="D104" s="87">
        <f t="shared" si="7"/>
        <v>0.05</v>
      </c>
      <c r="E104" s="72">
        <f t="shared" si="8"/>
        <v>476641</v>
      </c>
      <c r="F104" s="72">
        <f t="shared" si="9"/>
        <v>0</v>
      </c>
      <c r="G104" s="72">
        <f t="shared" si="10"/>
        <v>1986</v>
      </c>
      <c r="H104" s="72">
        <f>IF(A104&gt;$A$8*12,"",VLOOKUP(A104,Lists!B99:E688,4,FALSE))</f>
        <v>2560</v>
      </c>
      <c r="I104" s="72">
        <f t="shared" si="11"/>
        <v>476067</v>
      </c>
    </row>
    <row r="105" spans="1:9" x14ac:dyDescent="0.3">
      <c r="A105" s="1">
        <f t="shared" si="6"/>
        <v>95</v>
      </c>
      <c r="B105" s="1">
        <f>IF(A105&gt;$A$8*12,"",VLOOKUP(A105,Lists!B100:E700,2,FALSE))</f>
        <v>8</v>
      </c>
      <c r="C105" s="1">
        <f>IF(A105&gt;$A$8*12,"",VLOOKUP(A105,Lists!$B$6:$D$606,3,FALSE))</f>
        <v>74</v>
      </c>
      <c r="D105" s="87">
        <f t="shared" si="7"/>
        <v>0.05</v>
      </c>
      <c r="E105" s="72">
        <f t="shared" si="8"/>
        <v>476067</v>
      </c>
      <c r="F105" s="72">
        <f t="shared" si="9"/>
        <v>0</v>
      </c>
      <c r="G105" s="72">
        <f t="shared" si="10"/>
        <v>1984</v>
      </c>
      <c r="H105" s="72">
        <f>IF(A105&gt;$A$8*12,"",VLOOKUP(A105,Lists!B100:E689,4,FALSE))</f>
        <v>2560</v>
      </c>
      <c r="I105" s="72">
        <f t="shared" si="11"/>
        <v>475491</v>
      </c>
    </row>
    <row r="106" spans="1:9" x14ac:dyDescent="0.3">
      <c r="A106" s="1">
        <f t="shared" si="6"/>
        <v>96</v>
      </c>
      <c r="B106" s="1">
        <f>IF(A106&gt;$A$8*12,"",VLOOKUP(A106,Lists!B101:E701,2,FALSE))</f>
        <v>8</v>
      </c>
      <c r="C106" s="1">
        <f>IF(A106&gt;$A$8*12,"",VLOOKUP(A106,Lists!$B$6:$D$606,3,FALSE))</f>
        <v>74</v>
      </c>
      <c r="D106" s="87">
        <f t="shared" si="7"/>
        <v>0.05</v>
      </c>
      <c r="E106" s="72">
        <f t="shared" si="8"/>
        <v>475491</v>
      </c>
      <c r="F106" s="72">
        <f t="shared" si="9"/>
        <v>0</v>
      </c>
      <c r="G106" s="72">
        <f t="shared" si="10"/>
        <v>1981</v>
      </c>
      <c r="H106" s="72">
        <f>IF(A106&gt;$A$8*12,"",VLOOKUP(A106,Lists!B101:E690,4,FALSE))</f>
        <v>2560</v>
      </c>
      <c r="I106" s="72">
        <f t="shared" si="11"/>
        <v>474912</v>
      </c>
    </row>
    <row r="107" spans="1:9" x14ac:dyDescent="0.3">
      <c r="A107" s="1">
        <f t="shared" si="6"/>
        <v>97</v>
      </c>
      <c r="B107" s="1">
        <f>IF(A107&gt;$A$8*12,"",VLOOKUP(A107,Lists!B102:E702,2,FALSE))</f>
        <v>9</v>
      </c>
      <c r="C107" s="1">
        <f>IF(A107&gt;$A$8*12,"",VLOOKUP(A107,Lists!$B$6:$D$606,3,FALSE))</f>
        <v>75</v>
      </c>
      <c r="D107" s="87">
        <f t="shared" si="7"/>
        <v>0.05</v>
      </c>
      <c r="E107" s="72">
        <f t="shared" si="8"/>
        <v>474912</v>
      </c>
      <c r="F107" s="72">
        <f t="shared" si="9"/>
        <v>0</v>
      </c>
      <c r="G107" s="72">
        <f t="shared" si="10"/>
        <v>1979</v>
      </c>
      <c r="H107" s="72">
        <f>IF(A107&gt;$A$8*12,"",VLOOKUP(A107,Lists!B102:E691,4,FALSE))</f>
        <v>2637</v>
      </c>
      <c r="I107" s="72">
        <f t="shared" si="11"/>
        <v>474254</v>
      </c>
    </row>
    <row r="108" spans="1:9" x14ac:dyDescent="0.3">
      <c r="A108" s="1">
        <f t="shared" si="6"/>
        <v>98</v>
      </c>
      <c r="B108" s="1">
        <f>IF(A108&gt;$A$8*12,"",VLOOKUP(A108,Lists!B103:E703,2,FALSE))</f>
        <v>9</v>
      </c>
      <c r="C108" s="1">
        <f>IF(A108&gt;$A$8*12,"",VLOOKUP(A108,Lists!$B$6:$D$606,3,FALSE))</f>
        <v>75</v>
      </c>
      <c r="D108" s="87">
        <f t="shared" si="7"/>
        <v>0.05</v>
      </c>
      <c r="E108" s="72">
        <f t="shared" si="8"/>
        <v>474254</v>
      </c>
      <c r="F108" s="72">
        <f t="shared" si="9"/>
        <v>0</v>
      </c>
      <c r="G108" s="72">
        <f t="shared" si="10"/>
        <v>1976</v>
      </c>
      <c r="H108" s="72">
        <f>IF(A108&gt;$A$8*12,"",VLOOKUP(A108,Lists!B103:E692,4,FALSE))</f>
        <v>2637</v>
      </c>
      <c r="I108" s="72">
        <f t="shared" si="11"/>
        <v>473593</v>
      </c>
    </row>
    <row r="109" spans="1:9" x14ac:dyDescent="0.3">
      <c r="A109" s="1">
        <f t="shared" si="6"/>
        <v>99</v>
      </c>
      <c r="B109" s="1">
        <f>IF(A109&gt;$A$8*12,"",VLOOKUP(A109,Lists!B104:E704,2,FALSE))</f>
        <v>9</v>
      </c>
      <c r="C109" s="1">
        <f>IF(A109&gt;$A$8*12,"",VLOOKUP(A109,Lists!$B$6:$D$606,3,FALSE))</f>
        <v>75</v>
      </c>
      <c r="D109" s="87">
        <f t="shared" si="7"/>
        <v>0.05</v>
      </c>
      <c r="E109" s="72">
        <f t="shared" si="8"/>
        <v>473593</v>
      </c>
      <c r="F109" s="72">
        <f t="shared" si="9"/>
        <v>0</v>
      </c>
      <c r="G109" s="72">
        <f t="shared" si="10"/>
        <v>1973</v>
      </c>
      <c r="H109" s="72">
        <f>IF(A109&gt;$A$8*12,"",VLOOKUP(A109,Lists!B104:E693,4,FALSE))</f>
        <v>2637</v>
      </c>
      <c r="I109" s="72">
        <f t="shared" si="11"/>
        <v>472929</v>
      </c>
    </row>
    <row r="110" spans="1:9" x14ac:dyDescent="0.3">
      <c r="A110" s="1">
        <f t="shared" si="6"/>
        <v>100</v>
      </c>
      <c r="B110" s="1">
        <f>IF(A110&gt;$A$8*12,"",VLOOKUP(A110,Lists!B105:E705,2,FALSE))</f>
        <v>9</v>
      </c>
      <c r="C110" s="1">
        <f>IF(A110&gt;$A$8*12,"",VLOOKUP(A110,Lists!$B$6:$D$606,3,FALSE))</f>
        <v>75</v>
      </c>
      <c r="D110" s="87">
        <f t="shared" si="7"/>
        <v>0.05</v>
      </c>
      <c r="E110" s="72">
        <f t="shared" si="8"/>
        <v>472929</v>
      </c>
      <c r="F110" s="72">
        <f t="shared" si="9"/>
        <v>0</v>
      </c>
      <c r="G110" s="72">
        <f t="shared" si="10"/>
        <v>1971</v>
      </c>
      <c r="H110" s="72">
        <f>IF(A110&gt;$A$8*12,"",VLOOKUP(A110,Lists!B105:E694,4,FALSE))</f>
        <v>2637</v>
      </c>
      <c r="I110" s="72">
        <f t="shared" si="11"/>
        <v>472263</v>
      </c>
    </row>
    <row r="111" spans="1:9" x14ac:dyDescent="0.3">
      <c r="A111" s="1">
        <f t="shared" si="6"/>
        <v>101</v>
      </c>
      <c r="B111" s="1">
        <f>IF(A111&gt;$A$8*12,"",VLOOKUP(A111,Lists!B106:E706,2,FALSE))</f>
        <v>9</v>
      </c>
      <c r="C111" s="1">
        <f>IF(A111&gt;$A$8*12,"",VLOOKUP(A111,Lists!$B$6:$D$606,3,FALSE))</f>
        <v>75</v>
      </c>
      <c r="D111" s="87">
        <f t="shared" si="7"/>
        <v>0.05</v>
      </c>
      <c r="E111" s="72">
        <f t="shared" si="8"/>
        <v>472263</v>
      </c>
      <c r="F111" s="72">
        <f t="shared" si="9"/>
        <v>0</v>
      </c>
      <c r="G111" s="72">
        <f t="shared" si="10"/>
        <v>1968</v>
      </c>
      <c r="H111" s="72">
        <f>IF(A111&gt;$A$8*12,"",VLOOKUP(A111,Lists!B106:E695,4,FALSE))</f>
        <v>2637</v>
      </c>
      <c r="I111" s="72">
        <f t="shared" si="11"/>
        <v>471594</v>
      </c>
    </row>
    <row r="112" spans="1:9" x14ac:dyDescent="0.3">
      <c r="A112" s="1">
        <f t="shared" si="6"/>
        <v>102</v>
      </c>
      <c r="B112" s="1">
        <f>IF(A112&gt;$A$8*12,"",VLOOKUP(A112,Lists!B107:E707,2,FALSE))</f>
        <v>9</v>
      </c>
      <c r="C112" s="1">
        <f>IF(A112&gt;$A$8*12,"",VLOOKUP(A112,Lists!$B$6:$D$606,3,FALSE))</f>
        <v>75</v>
      </c>
      <c r="D112" s="87">
        <f t="shared" si="7"/>
        <v>0.05</v>
      </c>
      <c r="E112" s="72">
        <f t="shared" si="8"/>
        <v>471594</v>
      </c>
      <c r="F112" s="72">
        <f t="shared" si="9"/>
        <v>0</v>
      </c>
      <c r="G112" s="72">
        <f t="shared" si="10"/>
        <v>1965</v>
      </c>
      <c r="H112" s="72">
        <f>IF(A112&gt;$A$8*12,"",VLOOKUP(A112,Lists!B107:E696,4,FALSE))</f>
        <v>2637</v>
      </c>
      <c r="I112" s="72">
        <f t="shared" si="11"/>
        <v>470922</v>
      </c>
    </row>
    <row r="113" spans="1:9" x14ac:dyDescent="0.3">
      <c r="A113" s="1">
        <f t="shared" si="6"/>
        <v>103</v>
      </c>
      <c r="B113" s="1">
        <f>IF(A113&gt;$A$8*12,"",VLOOKUP(A113,Lists!B108:E708,2,FALSE))</f>
        <v>9</v>
      </c>
      <c r="C113" s="1">
        <f>IF(A113&gt;$A$8*12,"",VLOOKUP(A113,Lists!$B$6:$D$606,3,FALSE))</f>
        <v>75</v>
      </c>
      <c r="D113" s="87">
        <f t="shared" si="7"/>
        <v>0.05</v>
      </c>
      <c r="E113" s="72">
        <f t="shared" si="8"/>
        <v>470922</v>
      </c>
      <c r="F113" s="72">
        <f t="shared" si="9"/>
        <v>0</v>
      </c>
      <c r="G113" s="72">
        <f t="shared" si="10"/>
        <v>1962</v>
      </c>
      <c r="H113" s="72">
        <f>IF(A113&gt;$A$8*12,"",VLOOKUP(A113,Lists!B108:E697,4,FALSE))</f>
        <v>2637</v>
      </c>
      <c r="I113" s="72">
        <f t="shared" si="11"/>
        <v>470247</v>
      </c>
    </row>
    <row r="114" spans="1:9" x14ac:dyDescent="0.3">
      <c r="A114" s="1">
        <f t="shared" si="6"/>
        <v>104</v>
      </c>
      <c r="B114" s="1">
        <f>IF(A114&gt;$A$8*12,"",VLOOKUP(A114,Lists!B109:E709,2,FALSE))</f>
        <v>9</v>
      </c>
      <c r="C114" s="1">
        <f>IF(A114&gt;$A$8*12,"",VLOOKUP(A114,Lists!$B$6:$D$606,3,FALSE))</f>
        <v>75</v>
      </c>
      <c r="D114" s="87">
        <f t="shared" si="7"/>
        <v>0.05</v>
      </c>
      <c r="E114" s="72">
        <f t="shared" si="8"/>
        <v>470247</v>
      </c>
      <c r="F114" s="72">
        <f t="shared" si="9"/>
        <v>0</v>
      </c>
      <c r="G114" s="72">
        <f t="shared" si="10"/>
        <v>1959</v>
      </c>
      <c r="H114" s="72">
        <f>IF(A114&gt;$A$8*12,"",VLOOKUP(A114,Lists!B109:E698,4,FALSE))</f>
        <v>2637</v>
      </c>
      <c r="I114" s="72">
        <f t="shared" si="11"/>
        <v>469569</v>
      </c>
    </row>
    <row r="115" spans="1:9" x14ac:dyDescent="0.3">
      <c r="A115" s="1">
        <f t="shared" si="6"/>
        <v>105</v>
      </c>
      <c r="B115" s="1">
        <f>IF(A115&gt;$A$8*12,"",VLOOKUP(A115,Lists!B110:E710,2,FALSE))</f>
        <v>9</v>
      </c>
      <c r="C115" s="1">
        <f>IF(A115&gt;$A$8*12,"",VLOOKUP(A115,Lists!$B$6:$D$606,3,FALSE))</f>
        <v>75</v>
      </c>
      <c r="D115" s="87">
        <f t="shared" si="7"/>
        <v>0.05</v>
      </c>
      <c r="E115" s="72">
        <f t="shared" si="8"/>
        <v>469569</v>
      </c>
      <c r="F115" s="72">
        <f t="shared" si="9"/>
        <v>0</v>
      </c>
      <c r="G115" s="72">
        <f t="shared" si="10"/>
        <v>1957</v>
      </c>
      <c r="H115" s="72">
        <f>IF(A115&gt;$A$8*12,"",VLOOKUP(A115,Lists!B110:E699,4,FALSE))</f>
        <v>2637</v>
      </c>
      <c r="I115" s="72">
        <f t="shared" si="11"/>
        <v>468889</v>
      </c>
    </row>
    <row r="116" spans="1:9" x14ac:dyDescent="0.3">
      <c r="A116" s="1">
        <f t="shared" si="6"/>
        <v>106</v>
      </c>
      <c r="B116" s="1">
        <f>IF(A116&gt;$A$8*12,"",VLOOKUP(A116,Lists!B111:E711,2,FALSE))</f>
        <v>9</v>
      </c>
      <c r="C116" s="1">
        <f>IF(A116&gt;$A$8*12,"",VLOOKUP(A116,Lists!$B$6:$D$606,3,FALSE))</f>
        <v>75</v>
      </c>
      <c r="D116" s="87">
        <f t="shared" si="7"/>
        <v>0.05</v>
      </c>
      <c r="E116" s="72">
        <f t="shared" si="8"/>
        <v>468889</v>
      </c>
      <c r="F116" s="72">
        <f t="shared" si="9"/>
        <v>0</v>
      </c>
      <c r="G116" s="72">
        <f t="shared" si="10"/>
        <v>1954</v>
      </c>
      <c r="H116" s="72">
        <f>IF(A116&gt;$A$8*12,"",VLOOKUP(A116,Lists!B111:E700,4,FALSE))</f>
        <v>2637</v>
      </c>
      <c r="I116" s="72">
        <f t="shared" si="11"/>
        <v>468206</v>
      </c>
    </row>
    <row r="117" spans="1:9" x14ac:dyDescent="0.3">
      <c r="A117" s="1">
        <f t="shared" si="6"/>
        <v>107</v>
      </c>
      <c r="B117" s="1">
        <f>IF(A117&gt;$A$8*12,"",VLOOKUP(A117,Lists!B112:E712,2,FALSE))</f>
        <v>9</v>
      </c>
      <c r="C117" s="1">
        <f>IF(A117&gt;$A$8*12,"",VLOOKUP(A117,Lists!$B$6:$D$606,3,FALSE))</f>
        <v>75</v>
      </c>
      <c r="D117" s="87">
        <f t="shared" si="7"/>
        <v>0.05</v>
      </c>
      <c r="E117" s="72">
        <f t="shared" si="8"/>
        <v>468206</v>
      </c>
      <c r="F117" s="72">
        <f t="shared" si="9"/>
        <v>0</v>
      </c>
      <c r="G117" s="72">
        <f t="shared" si="10"/>
        <v>1951</v>
      </c>
      <c r="H117" s="72">
        <f>IF(A117&gt;$A$8*12,"",VLOOKUP(A117,Lists!B112:E701,4,FALSE))</f>
        <v>2637</v>
      </c>
      <c r="I117" s="72">
        <f t="shared" si="11"/>
        <v>467520</v>
      </c>
    </row>
    <row r="118" spans="1:9" x14ac:dyDescent="0.3">
      <c r="A118" s="1">
        <f t="shared" si="6"/>
        <v>108</v>
      </c>
      <c r="B118" s="1">
        <f>IF(A118&gt;$A$8*12,"",VLOOKUP(A118,Lists!B113:E713,2,FALSE))</f>
        <v>9</v>
      </c>
      <c r="C118" s="1">
        <f>IF(A118&gt;$A$8*12,"",VLOOKUP(A118,Lists!$B$6:$D$606,3,FALSE))</f>
        <v>75</v>
      </c>
      <c r="D118" s="87">
        <f t="shared" si="7"/>
        <v>0.05</v>
      </c>
      <c r="E118" s="72">
        <f t="shared" si="8"/>
        <v>467520</v>
      </c>
      <c r="F118" s="72">
        <f t="shared" si="9"/>
        <v>0</v>
      </c>
      <c r="G118" s="72">
        <f t="shared" si="10"/>
        <v>1948</v>
      </c>
      <c r="H118" s="72">
        <f>IF(A118&gt;$A$8*12,"",VLOOKUP(A118,Lists!B113:E702,4,FALSE))</f>
        <v>2637</v>
      </c>
      <c r="I118" s="72">
        <f t="shared" si="11"/>
        <v>466831</v>
      </c>
    </row>
    <row r="119" spans="1:9" x14ac:dyDescent="0.3">
      <c r="A119" s="1">
        <f t="shared" si="6"/>
        <v>109</v>
      </c>
      <c r="B119" s="1">
        <f>IF(A119&gt;$A$8*12,"",VLOOKUP(A119,Lists!B114:E714,2,FALSE))</f>
        <v>10</v>
      </c>
      <c r="C119" s="1">
        <f>IF(A119&gt;$A$8*12,"",VLOOKUP(A119,Lists!$B$6:$D$606,3,FALSE))</f>
        <v>76</v>
      </c>
      <c r="D119" s="87">
        <f t="shared" si="7"/>
        <v>0.05</v>
      </c>
      <c r="E119" s="72">
        <f t="shared" si="8"/>
        <v>466831</v>
      </c>
      <c r="F119" s="72">
        <f t="shared" si="9"/>
        <v>0</v>
      </c>
      <c r="G119" s="72">
        <f t="shared" si="10"/>
        <v>1945</v>
      </c>
      <c r="H119" s="72">
        <f>IF(A119&gt;$A$8*12,"",VLOOKUP(A119,Lists!B114:E703,4,FALSE))</f>
        <v>2716</v>
      </c>
      <c r="I119" s="72">
        <f t="shared" si="11"/>
        <v>466060</v>
      </c>
    </row>
    <row r="120" spans="1:9" x14ac:dyDescent="0.3">
      <c r="A120" s="1">
        <f t="shared" si="6"/>
        <v>110</v>
      </c>
      <c r="B120" s="1">
        <f>IF(A120&gt;$A$8*12,"",VLOOKUP(A120,Lists!B115:E715,2,FALSE))</f>
        <v>10</v>
      </c>
      <c r="C120" s="1">
        <f>IF(A120&gt;$A$8*12,"",VLOOKUP(A120,Lists!$B$6:$D$606,3,FALSE))</f>
        <v>76</v>
      </c>
      <c r="D120" s="87">
        <f t="shared" si="7"/>
        <v>0.05</v>
      </c>
      <c r="E120" s="72">
        <f t="shared" si="8"/>
        <v>466060</v>
      </c>
      <c r="F120" s="72">
        <f t="shared" si="9"/>
        <v>0</v>
      </c>
      <c r="G120" s="72">
        <f t="shared" si="10"/>
        <v>1942</v>
      </c>
      <c r="H120" s="72">
        <f>IF(A120&gt;$A$8*12,"",VLOOKUP(A120,Lists!B115:E704,4,FALSE))</f>
        <v>2716</v>
      </c>
      <c r="I120" s="72">
        <f t="shared" si="11"/>
        <v>465286</v>
      </c>
    </row>
    <row r="121" spans="1:9" x14ac:dyDescent="0.3">
      <c r="A121" s="1">
        <f t="shared" si="6"/>
        <v>111</v>
      </c>
      <c r="B121" s="1">
        <f>IF(A121&gt;$A$8*12,"",VLOOKUP(A121,Lists!B116:E716,2,FALSE))</f>
        <v>10</v>
      </c>
      <c r="C121" s="1">
        <f>IF(A121&gt;$A$8*12,"",VLOOKUP(A121,Lists!$B$6:$D$606,3,FALSE))</f>
        <v>76</v>
      </c>
      <c r="D121" s="87">
        <f t="shared" si="7"/>
        <v>0.05</v>
      </c>
      <c r="E121" s="72">
        <f t="shared" si="8"/>
        <v>465286</v>
      </c>
      <c r="F121" s="72">
        <f t="shared" si="9"/>
        <v>0</v>
      </c>
      <c r="G121" s="72">
        <f t="shared" si="10"/>
        <v>1939</v>
      </c>
      <c r="H121" s="72">
        <f>IF(A121&gt;$A$8*12,"",VLOOKUP(A121,Lists!B116:E705,4,FALSE))</f>
        <v>2716</v>
      </c>
      <c r="I121" s="72">
        <f t="shared" si="11"/>
        <v>464509</v>
      </c>
    </row>
    <row r="122" spans="1:9" x14ac:dyDescent="0.3">
      <c r="A122" s="1">
        <f t="shared" si="6"/>
        <v>112</v>
      </c>
      <c r="B122" s="1">
        <f>IF(A122&gt;$A$8*12,"",VLOOKUP(A122,Lists!B117:E717,2,FALSE))</f>
        <v>10</v>
      </c>
      <c r="C122" s="1">
        <f>IF(A122&gt;$A$8*12,"",VLOOKUP(A122,Lists!$B$6:$D$606,3,FALSE))</f>
        <v>76</v>
      </c>
      <c r="D122" s="87">
        <f t="shared" si="7"/>
        <v>0.05</v>
      </c>
      <c r="E122" s="72">
        <f t="shared" si="8"/>
        <v>464509</v>
      </c>
      <c r="F122" s="72">
        <f t="shared" si="9"/>
        <v>0</v>
      </c>
      <c r="G122" s="72">
        <f t="shared" si="10"/>
        <v>1935</v>
      </c>
      <c r="H122" s="72">
        <f>IF(A122&gt;$A$8*12,"",VLOOKUP(A122,Lists!B117:E706,4,FALSE))</f>
        <v>2716</v>
      </c>
      <c r="I122" s="72">
        <f t="shared" si="11"/>
        <v>463728</v>
      </c>
    </row>
    <row r="123" spans="1:9" x14ac:dyDescent="0.3">
      <c r="A123" s="1">
        <f t="shared" si="6"/>
        <v>113</v>
      </c>
      <c r="B123" s="1">
        <f>IF(A123&gt;$A$8*12,"",VLOOKUP(A123,Lists!B118:E718,2,FALSE))</f>
        <v>10</v>
      </c>
      <c r="C123" s="1">
        <f>IF(A123&gt;$A$8*12,"",VLOOKUP(A123,Lists!$B$6:$D$606,3,FALSE))</f>
        <v>76</v>
      </c>
      <c r="D123" s="87">
        <f t="shared" si="7"/>
        <v>0.05</v>
      </c>
      <c r="E123" s="72">
        <f t="shared" si="8"/>
        <v>463728</v>
      </c>
      <c r="F123" s="72">
        <f t="shared" si="9"/>
        <v>0</v>
      </c>
      <c r="G123" s="72">
        <f t="shared" si="10"/>
        <v>1932</v>
      </c>
      <c r="H123" s="72">
        <f>IF(A123&gt;$A$8*12,"",VLOOKUP(A123,Lists!B118:E707,4,FALSE))</f>
        <v>2716</v>
      </c>
      <c r="I123" s="72">
        <f t="shared" si="11"/>
        <v>462944</v>
      </c>
    </row>
    <row r="124" spans="1:9" x14ac:dyDescent="0.3">
      <c r="A124" s="1">
        <f t="shared" si="6"/>
        <v>114</v>
      </c>
      <c r="B124" s="1">
        <f>IF(A124&gt;$A$8*12,"",VLOOKUP(A124,Lists!B119:E719,2,FALSE))</f>
        <v>10</v>
      </c>
      <c r="C124" s="1">
        <f>IF(A124&gt;$A$8*12,"",VLOOKUP(A124,Lists!$B$6:$D$606,3,FALSE))</f>
        <v>76</v>
      </c>
      <c r="D124" s="87">
        <f t="shared" si="7"/>
        <v>0.05</v>
      </c>
      <c r="E124" s="72">
        <f t="shared" si="8"/>
        <v>462944</v>
      </c>
      <c r="F124" s="72">
        <f t="shared" si="9"/>
        <v>0</v>
      </c>
      <c r="G124" s="72">
        <f t="shared" si="10"/>
        <v>1929</v>
      </c>
      <c r="H124" s="72">
        <f>IF(A124&gt;$A$8*12,"",VLOOKUP(A124,Lists!B119:E708,4,FALSE))</f>
        <v>2716</v>
      </c>
      <c r="I124" s="72">
        <f t="shared" si="11"/>
        <v>462157</v>
      </c>
    </row>
    <row r="125" spans="1:9" x14ac:dyDescent="0.3">
      <c r="A125" s="1">
        <f t="shared" si="6"/>
        <v>115</v>
      </c>
      <c r="B125" s="1">
        <f>IF(A125&gt;$A$8*12,"",VLOOKUP(A125,Lists!B120:E720,2,FALSE))</f>
        <v>10</v>
      </c>
      <c r="C125" s="1">
        <f>IF(A125&gt;$A$8*12,"",VLOOKUP(A125,Lists!$B$6:$D$606,3,FALSE))</f>
        <v>76</v>
      </c>
      <c r="D125" s="87">
        <f t="shared" si="7"/>
        <v>0.05</v>
      </c>
      <c r="E125" s="72">
        <f t="shared" si="8"/>
        <v>462157</v>
      </c>
      <c r="F125" s="72">
        <f t="shared" si="9"/>
        <v>0</v>
      </c>
      <c r="G125" s="72">
        <f t="shared" si="10"/>
        <v>1926</v>
      </c>
      <c r="H125" s="72">
        <f>IF(A125&gt;$A$8*12,"",VLOOKUP(A125,Lists!B120:E709,4,FALSE))</f>
        <v>2716</v>
      </c>
      <c r="I125" s="72">
        <f t="shared" si="11"/>
        <v>461367</v>
      </c>
    </row>
    <row r="126" spans="1:9" x14ac:dyDescent="0.3">
      <c r="A126" s="1">
        <f t="shared" si="6"/>
        <v>116</v>
      </c>
      <c r="B126" s="1">
        <f>IF(A126&gt;$A$8*12,"",VLOOKUP(A126,Lists!B121:E721,2,FALSE))</f>
        <v>10</v>
      </c>
      <c r="C126" s="1">
        <f>IF(A126&gt;$A$8*12,"",VLOOKUP(A126,Lists!$B$6:$D$606,3,FALSE))</f>
        <v>76</v>
      </c>
      <c r="D126" s="87">
        <f t="shared" si="7"/>
        <v>0.05</v>
      </c>
      <c r="E126" s="72">
        <f t="shared" si="8"/>
        <v>461367</v>
      </c>
      <c r="F126" s="72">
        <f t="shared" si="9"/>
        <v>0</v>
      </c>
      <c r="G126" s="72">
        <f t="shared" si="10"/>
        <v>1922</v>
      </c>
      <c r="H126" s="72">
        <f>IF(A126&gt;$A$8*12,"",VLOOKUP(A126,Lists!B121:E710,4,FALSE))</f>
        <v>2716</v>
      </c>
      <c r="I126" s="72">
        <f t="shared" si="11"/>
        <v>460573</v>
      </c>
    </row>
    <row r="127" spans="1:9" x14ac:dyDescent="0.3">
      <c r="A127" s="1">
        <f t="shared" si="6"/>
        <v>117</v>
      </c>
      <c r="B127" s="1">
        <f>IF(A127&gt;$A$8*12,"",VLOOKUP(A127,Lists!B122:E722,2,FALSE))</f>
        <v>10</v>
      </c>
      <c r="C127" s="1">
        <f>IF(A127&gt;$A$8*12,"",VLOOKUP(A127,Lists!$B$6:$D$606,3,FALSE))</f>
        <v>76</v>
      </c>
      <c r="D127" s="87">
        <f t="shared" si="7"/>
        <v>0.05</v>
      </c>
      <c r="E127" s="72">
        <f t="shared" si="8"/>
        <v>460573</v>
      </c>
      <c r="F127" s="72">
        <f t="shared" si="9"/>
        <v>0</v>
      </c>
      <c r="G127" s="72">
        <f t="shared" si="10"/>
        <v>1919</v>
      </c>
      <c r="H127" s="72">
        <f>IF(A127&gt;$A$8*12,"",VLOOKUP(A127,Lists!B122:E711,4,FALSE))</f>
        <v>2716</v>
      </c>
      <c r="I127" s="72">
        <f t="shared" si="11"/>
        <v>459776</v>
      </c>
    </row>
    <row r="128" spans="1:9" x14ac:dyDescent="0.3">
      <c r="A128" s="1">
        <f t="shared" si="6"/>
        <v>118</v>
      </c>
      <c r="B128" s="1">
        <f>IF(A128&gt;$A$8*12,"",VLOOKUP(A128,Lists!B123:E723,2,FALSE))</f>
        <v>10</v>
      </c>
      <c r="C128" s="1">
        <f>IF(A128&gt;$A$8*12,"",VLOOKUP(A128,Lists!$B$6:$D$606,3,FALSE))</f>
        <v>76</v>
      </c>
      <c r="D128" s="87">
        <f t="shared" si="7"/>
        <v>0.05</v>
      </c>
      <c r="E128" s="72">
        <f t="shared" si="8"/>
        <v>459776</v>
      </c>
      <c r="F128" s="72">
        <f t="shared" si="9"/>
        <v>0</v>
      </c>
      <c r="G128" s="72">
        <f t="shared" si="10"/>
        <v>1916</v>
      </c>
      <c r="H128" s="72">
        <f>IF(A128&gt;$A$8*12,"",VLOOKUP(A128,Lists!B123:E712,4,FALSE))</f>
        <v>2716</v>
      </c>
      <c r="I128" s="72">
        <f t="shared" si="11"/>
        <v>458976</v>
      </c>
    </row>
    <row r="129" spans="1:9" x14ac:dyDescent="0.3">
      <c r="A129" s="1">
        <f t="shared" si="6"/>
        <v>119</v>
      </c>
      <c r="B129" s="1">
        <f>IF(A129&gt;$A$8*12,"",VLOOKUP(A129,Lists!B124:E724,2,FALSE))</f>
        <v>10</v>
      </c>
      <c r="C129" s="1">
        <f>IF(A129&gt;$A$8*12,"",VLOOKUP(A129,Lists!$B$6:$D$606,3,FALSE))</f>
        <v>76</v>
      </c>
      <c r="D129" s="87">
        <f t="shared" si="7"/>
        <v>0.05</v>
      </c>
      <c r="E129" s="72">
        <f t="shared" si="8"/>
        <v>458976</v>
      </c>
      <c r="F129" s="72">
        <f t="shared" si="9"/>
        <v>0</v>
      </c>
      <c r="G129" s="72">
        <f t="shared" si="10"/>
        <v>1912</v>
      </c>
      <c r="H129" s="72">
        <f>IF(A129&gt;$A$8*12,"",VLOOKUP(A129,Lists!B124:E713,4,FALSE))</f>
        <v>2716</v>
      </c>
      <c r="I129" s="72">
        <f t="shared" si="11"/>
        <v>458172</v>
      </c>
    </row>
    <row r="130" spans="1:9" x14ac:dyDescent="0.3">
      <c r="A130" s="1">
        <f t="shared" si="6"/>
        <v>120</v>
      </c>
      <c r="B130" s="1">
        <f>IF(A130&gt;$A$8*12,"",VLOOKUP(A130,Lists!B125:E725,2,FALSE))</f>
        <v>10</v>
      </c>
      <c r="C130" s="1">
        <f>IF(A130&gt;$A$8*12,"",VLOOKUP(A130,Lists!$B$6:$D$606,3,FALSE))</f>
        <v>76</v>
      </c>
      <c r="D130" s="87">
        <f t="shared" si="7"/>
        <v>0.05</v>
      </c>
      <c r="E130" s="72">
        <f t="shared" si="8"/>
        <v>458172</v>
      </c>
      <c r="F130" s="72">
        <f t="shared" si="9"/>
        <v>0</v>
      </c>
      <c r="G130" s="72">
        <f t="shared" si="10"/>
        <v>1909</v>
      </c>
      <c r="H130" s="72">
        <f>IF(A130&gt;$A$8*12,"",VLOOKUP(A130,Lists!B125:E714,4,FALSE))</f>
        <v>2716</v>
      </c>
      <c r="I130" s="72">
        <f t="shared" si="11"/>
        <v>457365</v>
      </c>
    </row>
    <row r="131" spans="1:9" x14ac:dyDescent="0.3">
      <c r="A131" s="1">
        <f t="shared" si="6"/>
        <v>121</v>
      </c>
      <c r="B131" s="1">
        <f>IF(A131&gt;$A$8*12,"",VLOOKUP(A131,Lists!B126:E726,2,FALSE))</f>
        <v>11</v>
      </c>
      <c r="C131" s="1">
        <f>IF(A131&gt;$A$8*12,"",VLOOKUP(A131,Lists!$B$6:$D$606,3,FALSE))</f>
        <v>77</v>
      </c>
      <c r="D131" s="87">
        <f t="shared" si="7"/>
        <v>0.05</v>
      </c>
      <c r="E131" s="72">
        <f t="shared" si="8"/>
        <v>457365</v>
      </c>
      <c r="F131" s="72">
        <f t="shared" si="9"/>
        <v>0</v>
      </c>
      <c r="G131" s="72">
        <f t="shared" si="10"/>
        <v>1906</v>
      </c>
      <c r="H131" s="72">
        <f>IF(A131&gt;$A$8*12,"",VLOOKUP(A131,Lists!B126:E715,4,FALSE))</f>
        <v>2797</v>
      </c>
      <c r="I131" s="72">
        <f t="shared" si="11"/>
        <v>456474</v>
      </c>
    </row>
    <row r="132" spans="1:9" x14ac:dyDescent="0.3">
      <c r="A132" s="1">
        <f t="shared" si="6"/>
        <v>122</v>
      </c>
      <c r="B132" s="1">
        <f>IF(A132&gt;$A$8*12,"",VLOOKUP(A132,Lists!B127:E727,2,FALSE))</f>
        <v>11</v>
      </c>
      <c r="C132" s="1">
        <f>IF(A132&gt;$A$8*12,"",VLOOKUP(A132,Lists!$B$6:$D$606,3,FALSE))</f>
        <v>77</v>
      </c>
      <c r="D132" s="87">
        <f t="shared" si="7"/>
        <v>0.05</v>
      </c>
      <c r="E132" s="72">
        <f t="shared" si="8"/>
        <v>456474</v>
      </c>
      <c r="F132" s="72">
        <f t="shared" si="9"/>
        <v>0</v>
      </c>
      <c r="G132" s="72">
        <f t="shared" si="10"/>
        <v>1902</v>
      </c>
      <c r="H132" s="72">
        <f>IF(A132&gt;$A$8*12,"",VLOOKUP(A132,Lists!B127:E716,4,FALSE))</f>
        <v>2797</v>
      </c>
      <c r="I132" s="72">
        <f t="shared" si="11"/>
        <v>455579</v>
      </c>
    </row>
    <row r="133" spans="1:9" x14ac:dyDescent="0.3">
      <c r="A133" s="1">
        <f t="shared" si="6"/>
        <v>123</v>
      </c>
      <c r="B133" s="1">
        <f>IF(A133&gt;$A$8*12,"",VLOOKUP(A133,Lists!B128:E728,2,FALSE))</f>
        <v>11</v>
      </c>
      <c r="C133" s="1">
        <f>IF(A133&gt;$A$8*12,"",VLOOKUP(A133,Lists!$B$6:$D$606,3,FALSE))</f>
        <v>77</v>
      </c>
      <c r="D133" s="87">
        <f t="shared" si="7"/>
        <v>0.05</v>
      </c>
      <c r="E133" s="72">
        <f t="shared" si="8"/>
        <v>455579</v>
      </c>
      <c r="F133" s="72">
        <f t="shared" si="9"/>
        <v>0</v>
      </c>
      <c r="G133" s="72">
        <f t="shared" si="10"/>
        <v>1898</v>
      </c>
      <c r="H133" s="72">
        <f>IF(A133&gt;$A$8*12,"",VLOOKUP(A133,Lists!B128:E717,4,FALSE))</f>
        <v>2797</v>
      </c>
      <c r="I133" s="72">
        <f t="shared" si="11"/>
        <v>454680</v>
      </c>
    </row>
    <row r="134" spans="1:9" x14ac:dyDescent="0.3">
      <c r="A134" s="1">
        <f t="shared" si="6"/>
        <v>124</v>
      </c>
      <c r="B134" s="1">
        <f>IF(A134&gt;$A$8*12,"",VLOOKUP(A134,Lists!B129:E729,2,FALSE))</f>
        <v>11</v>
      </c>
      <c r="C134" s="1">
        <f>IF(A134&gt;$A$8*12,"",VLOOKUP(A134,Lists!$B$6:$D$606,3,FALSE))</f>
        <v>77</v>
      </c>
      <c r="D134" s="87">
        <f t="shared" si="7"/>
        <v>0.05</v>
      </c>
      <c r="E134" s="72">
        <f t="shared" si="8"/>
        <v>454680</v>
      </c>
      <c r="F134" s="72">
        <f t="shared" si="9"/>
        <v>0</v>
      </c>
      <c r="G134" s="72">
        <f t="shared" si="10"/>
        <v>1895</v>
      </c>
      <c r="H134" s="72">
        <f>IF(A134&gt;$A$8*12,"",VLOOKUP(A134,Lists!B129:E718,4,FALSE))</f>
        <v>2797</v>
      </c>
      <c r="I134" s="72">
        <f t="shared" si="11"/>
        <v>453778</v>
      </c>
    </row>
    <row r="135" spans="1:9" x14ac:dyDescent="0.3">
      <c r="A135" s="1">
        <f t="shared" si="6"/>
        <v>125</v>
      </c>
      <c r="B135" s="1">
        <f>IF(A135&gt;$A$8*12,"",VLOOKUP(A135,Lists!B130:E730,2,FALSE))</f>
        <v>11</v>
      </c>
      <c r="C135" s="1">
        <f>IF(A135&gt;$A$8*12,"",VLOOKUP(A135,Lists!$B$6:$D$606,3,FALSE))</f>
        <v>77</v>
      </c>
      <c r="D135" s="87">
        <f t="shared" si="7"/>
        <v>0.05</v>
      </c>
      <c r="E135" s="72">
        <f t="shared" si="8"/>
        <v>453778</v>
      </c>
      <c r="F135" s="72">
        <f t="shared" si="9"/>
        <v>0</v>
      </c>
      <c r="G135" s="72">
        <f t="shared" si="10"/>
        <v>1891</v>
      </c>
      <c r="H135" s="72">
        <f>IF(A135&gt;$A$8*12,"",VLOOKUP(A135,Lists!B130:E719,4,FALSE))</f>
        <v>2797</v>
      </c>
      <c r="I135" s="72">
        <f t="shared" si="11"/>
        <v>452872</v>
      </c>
    </row>
    <row r="136" spans="1:9" x14ac:dyDescent="0.3">
      <c r="A136" s="1">
        <f t="shared" si="6"/>
        <v>126</v>
      </c>
      <c r="B136" s="1">
        <f>IF(A136&gt;$A$8*12,"",VLOOKUP(A136,Lists!B131:E731,2,FALSE))</f>
        <v>11</v>
      </c>
      <c r="C136" s="1">
        <f>IF(A136&gt;$A$8*12,"",VLOOKUP(A136,Lists!$B$6:$D$606,3,FALSE))</f>
        <v>77</v>
      </c>
      <c r="D136" s="87">
        <f t="shared" si="7"/>
        <v>0.05</v>
      </c>
      <c r="E136" s="72">
        <f t="shared" si="8"/>
        <v>452872</v>
      </c>
      <c r="F136" s="72">
        <f t="shared" si="9"/>
        <v>0</v>
      </c>
      <c r="G136" s="72">
        <f t="shared" si="10"/>
        <v>1887</v>
      </c>
      <c r="H136" s="72">
        <f>IF(A136&gt;$A$8*12,"",VLOOKUP(A136,Lists!B131:E720,4,FALSE))</f>
        <v>2797</v>
      </c>
      <c r="I136" s="72">
        <f t="shared" si="11"/>
        <v>451962</v>
      </c>
    </row>
    <row r="137" spans="1:9" x14ac:dyDescent="0.3">
      <c r="A137" s="1">
        <f t="shared" si="6"/>
        <v>127</v>
      </c>
      <c r="B137" s="1">
        <f>IF(A137&gt;$A$8*12,"",VLOOKUP(A137,Lists!B132:E732,2,FALSE))</f>
        <v>11</v>
      </c>
      <c r="C137" s="1">
        <f>IF(A137&gt;$A$8*12,"",VLOOKUP(A137,Lists!$B$6:$D$606,3,FALSE))</f>
        <v>77</v>
      </c>
      <c r="D137" s="87">
        <f t="shared" si="7"/>
        <v>0.05</v>
      </c>
      <c r="E137" s="72">
        <f t="shared" si="8"/>
        <v>451962</v>
      </c>
      <c r="F137" s="72">
        <f t="shared" si="9"/>
        <v>0</v>
      </c>
      <c r="G137" s="72">
        <f t="shared" si="10"/>
        <v>1883</v>
      </c>
      <c r="H137" s="72">
        <f>IF(A137&gt;$A$8*12,"",VLOOKUP(A137,Lists!B132:E721,4,FALSE))</f>
        <v>2797</v>
      </c>
      <c r="I137" s="72">
        <f t="shared" si="11"/>
        <v>451048</v>
      </c>
    </row>
    <row r="138" spans="1:9" x14ac:dyDescent="0.3">
      <c r="A138" s="1">
        <f t="shared" si="6"/>
        <v>128</v>
      </c>
      <c r="B138" s="1">
        <f>IF(A138&gt;$A$8*12,"",VLOOKUP(A138,Lists!B133:E733,2,FALSE))</f>
        <v>11</v>
      </c>
      <c r="C138" s="1">
        <f>IF(A138&gt;$A$8*12,"",VLOOKUP(A138,Lists!$B$6:$D$606,3,FALSE))</f>
        <v>77</v>
      </c>
      <c r="D138" s="87">
        <f t="shared" si="7"/>
        <v>0.05</v>
      </c>
      <c r="E138" s="72">
        <f t="shared" si="8"/>
        <v>451048</v>
      </c>
      <c r="F138" s="72">
        <f t="shared" si="9"/>
        <v>0</v>
      </c>
      <c r="G138" s="72">
        <f t="shared" si="10"/>
        <v>1879</v>
      </c>
      <c r="H138" s="72">
        <f>IF(A138&gt;$A$8*12,"",VLOOKUP(A138,Lists!B133:E722,4,FALSE))</f>
        <v>2797</v>
      </c>
      <c r="I138" s="72">
        <f t="shared" si="11"/>
        <v>450130</v>
      </c>
    </row>
    <row r="139" spans="1:9" x14ac:dyDescent="0.3">
      <c r="A139" s="1">
        <f t="shared" si="6"/>
        <v>129</v>
      </c>
      <c r="B139" s="1">
        <f>IF(A139&gt;$A$8*12,"",VLOOKUP(A139,Lists!B134:E734,2,FALSE))</f>
        <v>11</v>
      </c>
      <c r="C139" s="1">
        <f>IF(A139&gt;$A$8*12,"",VLOOKUP(A139,Lists!$B$6:$D$606,3,FALSE))</f>
        <v>77</v>
      </c>
      <c r="D139" s="87">
        <f t="shared" si="7"/>
        <v>0.05</v>
      </c>
      <c r="E139" s="72">
        <f t="shared" si="8"/>
        <v>450130</v>
      </c>
      <c r="F139" s="72">
        <f t="shared" si="9"/>
        <v>0</v>
      </c>
      <c r="G139" s="72">
        <f t="shared" si="10"/>
        <v>1876</v>
      </c>
      <c r="H139" s="72">
        <f>IF(A139&gt;$A$8*12,"",VLOOKUP(A139,Lists!B134:E723,4,FALSE))</f>
        <v>2797</v>
      </c>
      <c r="I139" s="72">
        <f t="shared" si="11"/>
        <v>449209</v>
      </c>
    </row>
    <row r="140" spans="1:9" x14ac:dyDescent="0.3">
      <c r="A140" s="1">
        <f t="shared" ref="A140:A203" si="12">IF(A139&lt;($A$8*12),A139+1,"")</f>
        <v>130</v>
      </c>
      <c r="B140" s="1">
        <f>IF(A140&gt;$A$8*12,"",VLOOKUP(A140,Lists!B135:E735,2,FALSE))</f>
        <v>11</v>
      </c>
      <c r="C140" s="1">
        <f>IF(A140&gt;$A$8*12,"",VLOOKUP(A140,Lists!$B$6:$D$606,3,FALSE))</f>
        <v>77</v>
      </c>
      <c r="D140" s="87">
        <f t="shared" ref="D140:D203" si="13">IF(A140&gt;$A$8*12,"",D139)</f>
        <v>0.05</v>
      </c>
      <c r="E140" s="72">
        <f t="shared" ref="E140:E203" si="14">IF(A140&gt;$A$8*12,"",+I139)</f>
        <v>449209</v>
      </c>
      <c r="F140" s="72">
        <f t="shared" ref="F140:F203" si="15">IF(A140&gt;$A$8*12,"",F139)</f>
        <v>0</v>
      </c>
      <c r="G140" s="72">
        <f t="shared" ref="G140:G203" si="16">IF(A140&gt;$A$8*12,"",ROUND((+E140+F140)*D140/12,0))</f>
        <v>1872</v>
      </c>
      <c r="H140" s="72">
        <f>IF(A140&gt;$A$8*12,"",VLOOKUP(A140,Lists!B135:E724,4,FALSE))</f>
        <v>2797</v>
      </c>
      <c r="I140" s="72">
        <f t="shared" ref="I140:I203" si="17">IF(A140&gt;$A$8*12,"",+E140+F140+G140-H140)</f>
        <v>448284</v>
      </c>
    </row>
    <row r="141" spans="1:9" x14ac:dyDescent="0.3">
      <c r="A141" s="1">
        <f t="shared" si="12"/>
        <v>131</v>
      </c>
      <c r="B141" s="1">
        <f>IF(A141&gt;$A$8*12,"",VLOOKUP(A141,Lists!B136:E736,2,FALSE))</f>
        <v>11</v>
      </c>
      <c r="C141" s="1">
        <f>IF(A141&gt;$A$8*12,"",VLOOKUP(A141,Lists!$B$6:$D$606,3,FALSE))</f>
        <v>77</v>
      </c>
      <c r="D141" s="87">
        <f t="shared" si="13"/>
        <v>0.05</v>
      </c>
      <c r="E141" s="72">
        <f t="shared" si="14"/>
        <v>448284</v>
      </c>
      <c r="F141" s="72">
        <f t="shared" si="15"/>
        <v>0</v>
      </c>
      <c r="G141" s="72">
        <f t="shared" si="16"/>
        <v>1868</v>
      </c>
      <c r="H141" s="72">
        <f>IF(A141&gt;$A$8*12,"",VLOOKUP(A141,Lists!B136:E725,4,FALSE))</f>
        <v>2797</v>
      </c>
      <c r="I141" s="72">
        <f t="shared" si="17"/>
        <v>447355</v>
      </c>
    </row>
    <row r="142" spans="1:9" x14ac:dyDescent="0.3">
      <c r="A142" s="1">
        <f t="shared" si="12"/>
        <v>132</v>
      </c>
      <c r="B142" s="1">
        <f>IF(A142&gt;$A$8*12,"",VLOOKUP(A142,Lists!B137:E737,2,FALSE))</f>
        <v>11</v>
      </c>
      <c r="C142" s="1">
        <f>IF(A142&gt;$A$8*12,"",VLOOKUP(A142,Lists!$B$6:$D$606,3,FALSE))</f>
        <v>77</v>
      </c>
      <c r="D142" s="87">
        <f t="shared" si="13"/>
        <v>0.05</v>
      </c>
      <c r="E142" s="72">
        <f t="shared" si="14"/>
        <v>447355</v>
      </c>
      <c r="F142" s="72">
        <f t="shared" si="15"/>
        <v>0</v>
      </c>
      <c r="G142" s="72">
        <f t="shared" si="16"/>
        <v>1864</v>
      </c>
      <c r="H142" s="72">
        <f>IF(A142&gt;$A$8*12,"",VLOOKUP(A142,Lists!B137:E726,4,FALSE))</f>
        <v>2797</v>
      </c>
      <c r="I142" s="72">
        <f t="shared" si="17"/>
        <v>446422</v>
      </c>
    </row>
    <row r="143" spans="1:9" x14ac:dyDescent="0.3">
      <c r="A143" s="1">
        <f t="shared" si="12"/>
        <v>133</v>
      </c>
      <c r="B143" s="1">
        <f>IF(A143&gt;$A$8*12,"",VLOOKUP(A143,Lists!B138:E738,2,FALSE))</f>
        <v>12</v>
      </c>
      <c r="C143" s="1">
        <f>IF(A143&gt;$A$8*12,"",VLOOKUP(A143,Lists!$B$6:$D$606,3,FALSE))</f>
        <v>78</v>
      </c>
      <c r="D143" s="87">
        <f t="shared" si="13"/>
        <v>0.05</v>
      </c>
      <c r="E143" s="72">
        <f t="shared" si="14"/>
        <v>446422</v>
      </c>
      <c r="F143" s="72">
        <f t="shared" si="15"/>
        <v>0</v>
      </c>
      <c r="G143" s="72">
        <f t="shared" si="16"/>
        <v>1860</v>
      </c>
      <c r="H143" s="72">
        <f>IF(A143&gt;$A$8*12,"",VLOOKUP(A143,Lists!B138:E727,4,FALSE))</f>
        <v>2881</v>
      </c>
      <c r="I143" s="72">
        <f t="shared" si="17"/>
        <v>445401</v>
      </c>
    </row>
    <row r="144" spans="1:9" x14ac:dyDescent="0.3">
      <c r="A144" s="1">
        <f t="shared" si="12"/>
        <v>134</v>
      </c>
      <c r="B144" s="1">
        <f>IF(A144&gt;$A$8*12,"",VLOOKUP(A144,Lists!B139:E739,2,FALSE))</f>
        <v>12</v>
      </c>
      <c r="C144" s="1">
        <f>IF(A144&gt;$A$8*12,"",VLOOKUP(A144,Lists!$B$6:$D$606,3,FALSE))</f>
        <v>78</v>
      </c>
      <c r="D144" s="87">
        <f t="shared" si="13"/>
        <v>0.05</v>
      </c>
      <c r="E144" s="72">
        <f t="shared" si="14"/>
        <v>445401</v>
      </c>
      <c r="F144" s="72">
        <f t="shared" si="15"/>
        <v>0</v>
      </c>
      <c r="G144" s="72">
        <f t="shared" si="16"/>
        <v>1856</v>
      </c>
      <c r="H144" s="72">
        <f>IF(A144&gt;$A$8*12,"",VLOOKUP(A144,Lists!B139:E728,4,FALSE))</f>
        <v>2881</v>
      </c>
      <c r="I144" s="72">
        <f t="shared" si="17"/>
        <v>444376</v>
      </c>
    </row>
    <row r="145" spans="1:9" x14ac:dyDescent="0.3">
      <c r="A145" s="1">
        <f t="shared" si="12"/>
        <v>135</v>
      </c>
      <c r="B145" s="1">
        <f>IF(A145&gt;$A$8*12,"",VLOOKUP(A145,Lists!B140:E740,2,FALSE))</f>
        <v>12</v>
      </c>
      <c r="C145" s="1">
        <f>IF(A145&gt;$A$8*12,"",VLOOKUP(A145,Lists!$B$6:$D$606,3,FALSE))</f>
        <v>78</v>
      </c>
      <c r="D145" s="87">
        <f t="shared" si="13"/>
        <v>0.05</v>
      </c>
      <c r="E145" s="72">
        <f t="shared" si="14"/>
        <v>444376</v>
      </c>
      <c r="F145" s="72">
        <f t="shared" si="15"/>
        <v>0</v>
      </c>
      <c r="G145" s="72">
        <f t="shared" si="16"/>
        <v>1852</v>
      </c>
      <c r="H145" s="72">
        <f>IF(A145&gt;$A$8*12,"",VLOOKUP(A145,Lists!B140:E729,4,FALSE))</f>
        <v>2881</v>
      </c>
      <c r="I145" s="72">
        <f t="shared" si="17"/>
        <v>443347</v>
      </c>
    </row>
    <row r="146" spans="1:9" x14ac:dyDescent="0.3">
      <c r="A146" s="1">
        <f t="shared" si="12"/>
        <v>136</v>
      </c>
      <c r="B146" s="1">
        <f>IF(A146&gt;$A$8*12,"",VLOOKUP(A146,Lists!B141:E741,2,FALSE))</f>
        <v>12</v>
      </c>
      <c r="C146" s="1">
        <f>IF(A146&gt;$A$8*12,"",VLOOKUP(A146,Lists!$B$6:$D$606,3,FALSE))</f>
        <v>78</v>
      </c>
      <c r="D146" s="87">
        <f t="shared" si="13"/>
        <v>0.05</v>
      </c>
      <c r="E146" s="72">
        <f t="shared" si="14"/>
        <v>443347</v>
      </c>
      <c r="F146" s="72">
        <f t="shared" si="15"/>
        <v>0</v>
      </c>
      <c r="G146" s="72">
        <f t="shared" si="16"/>
        <v>1847</v>
      </c>
      <c r="H146" s="72">
        <f>IF(A146&gt;$A$8*12,"",VLOOKUP(A146,Lists!B141:E730,4,FALSE))</f>
        <v>2881</v>
      </c>
      <c r="I146" s="72">
        <f t="shared" si="17"/>
        <v>442313</v>
      </c>
    </row>
    <row r="147" spans="1:9" x14ac:dyDescent="0.3">
      <c r="A147" s="1">
        <f t="shared" si="12"/>
        <v>137</v>
      </c>
      <c r="B147" s="1">
        <f>IF(A147&gt;$A$8*12,"",VLOOKUP(A147,Lists!B142:E742,2,FALSE))</f>
        <v>12</v>
      </c>
      <c r="C147" s="1">
        <f>IF(A147&gt;$A$8*12,"",VLOOKUP(A147,Lists!$B$6:$D$606,3,FALSE))</f>
        <v>78</v>
      </c>
      <c r="D147" s="87">
        <f t="shared" si="13"/>
        <v>0.05</v>
      </c>
      <c r="E147" s="72">
        <f t="shared" si="14"/>
        <v>442313</v>
      </c>
      <c r="F147" s="72">
        <f t="shared" si="15"/>
        <v>0</v>
      </c>
      <c r="G147" s="72">
        <f t="shared" si="16"/>
        <v>1843</v>
      </c>
      <c r="H147" s="72">
        <f>IF(A147&gt;$A$8*12,"",VLOOKUP(A147,Lists!B142:E731,4,FALSE))</f>
        <v>2881</v>
      </c>
      <c r="I147" s="72">
        <f t="shared" si="17"/>
        <v>441275</v>
      </c>
    </row>
    <row r="148" spans="1:9" x14ac:dyDescent="0.3">
      <c r="A148" s="1">
        <f t="shared" si="12"/>
        <v>138</v>
      </c>
      <c r="B148" s="1">
        <f>IF(A148&gt;$A$8*12,"",VLOOKUP(A148,Lists!B143:E743,2,FALSE))</f>
        <v>12</v>
      </c>
      <c r="C148" s="1">
        <f>IF(A148&gt;$A$8*12,"",VLOOKUP(A148,Lists!$B$6:$D$606,3,FALSE))</f>
        <v>78</v>
      </c>
      <c r="D148" s="87">
        <f t="shared" si="13"/>
        <v>0.05</v>
      </c>
      <c r="E148" s="72">
        <f t="shared" si="14"/>
        <v>441275</v>
      </c>
      <c r="F148" s="72">
        <f t="shared" si="15"/>
        <v>0</v>
      </c>
      <c r="G148" s="72">
        <f t="shared" si="16"/>
        <v>1839</v>
      </c>
      <c r="H148" s="72">
        <f>IF(A148&gt;$A$8*12,"",VLOOKUP(A148,Lists!B143:E732,4,FALSE))</f>
        <v>2881</v>
      </c>
      <c r="I148" s="72">
        <f t="shared" si="17"/>
        <v>440233</v>
      </c>
    </row>
    <row r="149" spans="1:9" x14ac:dyDescent="0.3">
      <c r="A149" s="1">
        <f t="shared" si="12"/>
        <v>139</v>
      </c>
      <c r="B149" s="1">
        <f>IF(A149&gt;$A$8*12,"",VLOOKUP(A149,Lists!B144:E744,2,FALSE))</f>
        <v>12</v>
      </c>
      <c r="C149" s="1">
        <f>IF(A149&gt;$A$8*12,"",VLOOKUP(A149,Lists!$B$6:$D$606,3,FALSE))</f>
        <v>78</v>
      </c>
      <c r="D149" s="87">
        <f t="shared" si="13"/>
        <v>0.05</v>
      </c>
      <c r="E149" s="72">
        <f t="shared" si="14"/>
        <v>440233</v>
      </c>
      <c r="F149" s="72">
        <f t="shared" si="15"/>
        <v>0</v>
      </c>
      <c r="G149" s="72">
        <f t="shared" si="16"/>
        <v>1834</v>
      </c>
      <c r="H149" s="72">
        <f>IF(A149&gt;$A$8*12,"",VLOOKUP(A149,Lists!B144:E733,4,FALSE))</f>
        <v>2881</v>
      </c>
      <c r="I149" s="72">
        <f t="shared" si="17"/>
        <v>439186</v>
      </c>
    </row>
    <row r="150" spans="1:9" x14ac:dyDescent="0.3">
      <c r="A150" s="1">
        <f t="shared" si="12"/>
        <v>140</v>
      </c>
      <c r="B150" s="1">
        <f>IF(A150&gt;$A$8*12,"",VLOOKUP(A150,Lists!B145:E745,2,FALSE))</f>
        <v>12</v>
      </c>
      <c r="C150" s="1">
        <f>IF(A150&gt;$A$8*12,"",VLOOKUP(A150,Lists!$B$6:$D$606,3,FALSE))</f>
        <v>78</v>
      </c>
      <c r="D150" s="87">
        <f t="shared" si="13"/>
        <v>0.05</v>
      </c>
      <c r="E150" s="72">
        <f t="shared" si="14"/>
        <v>439186</v>
      </c>
      <c r="F150" s="72">
        <f t="shared" si="15"/>
        <v>0</v>
      </c>
      <c r="G150" s="72">
        <f t="shared" si="16"/>
        <v>1830</v>
      </c>
      <c r="H150" s="72">
        <f>IF(A150&gt;$A$8*12,"",VLOOKUP(A150,Lists!B145:E734,4,FALSE))</f>
        <v>2881</v>
      </c>
      <c r="I150" s="72">
        <f t="shared" si="17"/>
        <v>438135</v>
      </c>
    </row>
    <row r="151" spans="1:9" x14ac:dyDescent="0.3">
      <c r="A151" s="1">
        <f t="shared" si="12"/>
        <v>141</v>
      </c>
      <c r="B151" s="1">
        <f>IF(A151&gt;$A$8*12,"",VLOOKUP(A151,Lists!B146:E746,2,FALSE))</f>
        <v>12</v>
      </c>
      <c r="C151" s="1">
        <f>IF(A151&gt;$A$8*12,"",VLOOKUP(A151,Lists!$B$6:$D$606,3,FALSE))</f>
        <v>78</v>
      </c>
      <c r="D151" s="87">
        <f t="shared" si="13"/>
        <v>0.05</v>
      </c>
      <c r="E151" s="72">
        <f t="shared" si="14"/>
        <v>438135</v>
      </c>
      <c r="F151" s="72">
        <f t="shared" si="15"/>
        <v>0</v>
      </c>
      <c r="G151" s="72">
        <f t="shared" si="16"/>
        <v>1826</v>
      </c>
      <c r="H151" s="72">
        <f>IF(A151&gt;$A$8*12,"",VLOOKUP(A151,Lists!B146:E735,4,FALSE))</f>
        <v>2881</v>
      </c>
      <c r="I151" s="72">
        <f t="shared" si="17"/>
        <v>437080</v>
      </c>
    </row>
    <row r="152" spans="1:9" x14ac:dyDescent="0.3">
      <c r="A152" s="1">
        <f t="shared" si="12"/>
        <v>142</v>
      </c>
      <c r="B152" s="1">
        <f>IF(A152&gt;$A$8*12,"",VLOOKUP(A152,Lists!B147:E747,2,FALSE))</f>
        <v>12</v>
      </c>
      <c r="C152" s="1">
        <f>IF(A152&gt;$A$8*12,"",VLOOKUP(A152,Lists!$B$6:$D$606,3,FALSE))</f>
        <v>78</v>
      </c>
      <c r="D152" s="87">
        <f t="shared" si="13"/>
        <v>0.05</v>
      </c>
      <c r="E152" s="72">
        <f t="shared" si="14"/>
        <v>437080</v>
      </c>
      <c r="F152" s="72">
        <f t="shared" si="15"/>
        <v>0</v>
      </c>
      <c r="G152" s="72">
        <f t="shared" si="16"/>
        <v>1821</v>
      </c>
      <c r="H152" s="72">
        <f>IF(A152&gt;$A$8*12,"",VLOOKUP(A152,Lists!B147:E736,4,FALSE))</f>
        <v>2881</v>
      </c>
      <c r="I152" s="72">
        <f t="shared" si="17"/>
        <v>436020</v>
      </c>
    </row>
    <row r="153" spans="1:9" x14ac:dyDescent="0.3">
      <c r="A153" s="1">
        <f t="shared" si="12"/>
        <v>143</v>
      </c>
      <c r="B153" s="1">
        <f>IF(A153&gt;$A$8*12,"",VLOOKUP(A153,Lists!B148:E748,2,FALSE))</f>
        <v>12</v>
      </c>
      <c r="C153" s="1">
        <f>IF(A153&gt;$A$8*12,"",VLOOKUP(A153,Lists!$B$6:$D$606,3,FALSE))</f>
        <v>78</v>
      </c>
      <c r="D153" s="87">
        <f t="shared" si="13"/>
        <v>0.05</v>
      </c>
      <c r="E153" s="72">
        <f t="shared" si="14"/>
        <v>436020</v>
      </c>
      <c r="F153" s="72">
        <f t="shared" si="15"/>
        <v>0</v>
      </c>
      <c r="G153" s="72">
        <f t="shared" si="16"/>
        <v>1817</v>
      </c>
      <c r="H153" s="72">
        <f>IF(A153&gt;$A$8*12,"",VLOOKUP(A153,Lists!B148:E737,4,FALSE))</f>
        <v>2881</v>
      </c>
      <c r="I153" s="72">
        <f t="shared" si="17"/>
        <v>434956</v>
      </c>
    </row>
    <row r="154" spans="1:9" x14ac:dyDescent="0.3">
      <c r="A154" s="1">
        <f t="shared" si="12"/>
        <v>144</v>
      </c>
      <c r="B154" s="1">
        <f>IF(A154&gt;$A$8*12,"",VLOOKUP(A154,Lists!B149:E749,2,FALSE))</f>
        <v>12</v>
      </c>
      <c r="C154" s="1">
        <f>IF(A154&gt;$A$8*12,"",VLOOKUP(A154,Lists!$B$6:$D$606,3,FALSE))</f>
        <v>78</v>
      </c>
      <c r="D154" s="87">
        <f t="shared" si="13"/>
        <v>0.05</v>
      </c>
      <c r="E154" s="72">
        <f t="shared" si="14"/>
        <v>434956</v>
      </c>
      <c r="F154" s="72">
        <f t="shared" si="15"/>
        <v>0</v>
      </c>
      <c r="G154" s="72">
        <f t="shared" si="16"/>
        <v>1812</v>
      </c>
      <c r="H154" s="72">
        <f>IF(A154&gt;$A$8*12,"",VLOOKUP(A154,Lists!B149:E738,4,FALSE))</f>
        <v>2881</v>
      </c>
      <c r="I154" s="72">
        <f t="shared" si="17"/>
        <v>433887</v>
      </c>
    </row>
    <row r="155" spans="1:9" x14ac:dyDescent="0.3">
      <c r="A155" s="1">
        <f t="shared" si="12"/>
        <v>145</v>
      </c>
      <c r="B155" s="1">
        <f>IF(A155&gt;$A$8*12,"",VLOOKUP(A155,Lists!B150:E750,2,FALSE))</f>
        <v>13</v>
      </c>
      <c r="C155" s="1">
        <f>IF(A155&gt;$A$8*12,"",VLOOKUP(A155,Lists!$B$6:$D$606,3,FALSE))</f>
        <v>79</v>
      </c>
      <c r="D155" s="87">
        <f t="shared" si="13"/>
        <v>0.05</v>
      </c>
      <c r="E155" s="72">
        <f t="shared" si="14"/>
        <v>433887</v>
      </c>
      <c r="F155" s="72">
        <f t="shared" si="15"/>
        <v>0</v>
      </c>
      <c r="G155" s="72">
        <f t="shared" si="16"/>
        <v>1808</v>
      </c>
      <c r="H155" s="72">
        <f>IF(A155&gt;$A$8*12,"",VLOOKUP(A155,Lists!B150:E739,4,FALSE))</f>
        <v>2967</v>
      </c>
      <c r="I155" s="72">
        <f t="shared" si="17"/>
        <v>432728</v>
      </c>
    </row>
    <row r="156" spans="1:9" x14ac:dyDescent="0.3">
      <c r="A156" s="1">
        <f t="shared" si="12"/>
        <v>146</v>
      </c>
      <c r="B156" s="1">
        <f>IF(A156&gt;$A$8*12,"",VLOOKUP(A156,Lists!B151:E751,2,FALSE))</f>
        <v>13</v>
      </c>
      <c r="C156" s="1">
        <f>IF(A156&gt;$A$8*12,"",VLOOKUP(A156,Lists!$B$6:$D$606,3,FALSE))</f>
        <v>79</v>
      </c>
      <c r="D156" s="87">
        <f t="shared" si="13"/>
        <v>0.05</v>
      </c>
      <c r="E156" s="72">
        <f t="shared" si="14"/>
        <v>432728</v>
      </c>
      <c r="F156" s="72">
        <f t="shared" si="15"/>
        <v>0</v>
      </c>
      <c r="G156" s="72">
        <f t="shared" si="16"/>
        <v>1803</v>
      </c>
      <c r="H156" s="72">
        <f>IF(A156&gt;$A$8*12,"",VLOOKUP(A156,Lists!B151:E740,4,FALSE))</f>
        <v>2967</v>
      </c>
      <c r="I156" s="72">
        <f t="shared" si="17"/>
        <v>431564</v>
      </c>
    </row>
    <row r="157" spans="1:9" x14ac:dyDescent="0.3">
      <c r="A157" s="1">
        <f t="shared" si="12"/>
        <v>147</v>
      </c>
      <c r="B157" s="1">
        <f>IF(A157&gt;$A$8*12,"",VLOOKUP(A157,Lists!B152:E752,2,FALSE))</f>
        <v>13</v>
      </c>
      <c r="C157" s="1">
        <f>IF(A157&gt;$A$8*12,"",VLOOKUP(A157,Lists!$B$6:$D$606,3,FALSE))</f>
        <v>79</v>
      </c>
      <c r="D157" s="87">
        <f t="shared" si="13"/>
        <v>0.05</v>
      </c>
      <c r="E157" s="72">
        <f t="shared" si="14"/>
        <v>431564</v>
      </c>
      <c r="F157" s="72">
        <f t="shared" si="15"/>
        <v>0</v>
      </c>
      <c r="G157" s="72">
        <f t="shared" si="16"/>
        <v>1798</v>
      </c>
      <c r="H157" s="72">
        <f>IF(A157&gt;$A$8*12,"",VLOOKUP(A157,Lists!B152:E741,4,FALSE))</f>
        <v>2967</v>
      </c>
      <c r="I157" s="72">
        <f t="shared" si="17"/>
        <v>430395</v>
      </c>
    </row>
    <row r="158" spans="1:9" x14ac:dyDescent="0.3">
      <c r="A158" s="1">
        <f t="shared" si="12"/>
        <v>148</v>
      </c>
      <c r="B158" s="1">
        <f>IF(A158&gt;$A$8*12,"",VLOOKUP(A158,Lists!B153:E753,2,FALSE))</f>
        <v>13</v>
      </c>
      <c r="C158" s="1">
        <f>IF(A158&gt;$A$8*12,"",VLOOKUP(A158,Lists!$B$6:$D$606,3,FALSE))</f>
        <v>79</v>
      </c>
      <c r="D158" s="87">
        <f t="shared" si="13"/>
        <v>0.05</v>
      </c>
      <c r="E158" s="72">
        <f t="shared" si="14"/>
        <v>430395</v>
      </c>
      <c r="F158" s="72">
        <f t="shared" si="15"/>
        <v>0</v>
      </c>
      <c r="G158" s="72">
        <f t="shared" si="16"/>
        <v>1793</v>
      </c>
      <c r="H158" s="72">
        <f>IF(A158&gt;$A$8*12,"",VLOOKUP(A158,Lists!B153:E742,4,FALSE))</f>
        <v>2967</v>
      </c>
      <c r="I158" s="72">
        <f t="shared" si="17"/>
        <v>429221</v>
      </c>
    </row>
    <row r="159" spans="1:9" x14ac:dyDescent="0.3">
      <c r="A159" s="1">
        <f t="shared" si="12"/>
        <v>149</v>
      </c>
      <c r="B159" s="1">
        <f>IF(A159&gt;$A$8*12,"",VLOOKUP(A159,Lists!B154:E754,2,FALSE))</f>
        <v>13</v>
      </c>
      <c r="C159" s="1">
        <f>IF(A159&gt;$A$8*12,"",VLOOKUP(A159,Lists!$B$6:$D$606,3,FALSE))</f>
        <v>79</v>
      </c>
      <c r="D159" s="87">
        <f t="shared" si="13"/>
        <v>0.05</v>
      </c>
      <c r="E159" s="72">
        <f t="shared" si="14"/>
        <v>429221</v>
      </c>
      <c r="F159" s="72">
        <f t="shared" si="15"/>
        <v>0</v>
      </c>
      <c r="G159" s="72">
        <f t="shared" si="16"/>
        <v>1788</v>
      </c>
      <c r="H159" s="72">
        <f>IF(A159&gt;$A$8*12,"",VLOOKUP(A159,Lists!B154:E743,4,FALSE))</f>
        <v>2967</v>
      </c>
      <c r="I159" s="72">
        <f t="shared" si="17"/>
        <v>428042</v>
      </c>
    </row>
    <row r="160" spans="1:9" x14ac:dyDescent="0.3">
      <c r="A160" s="1">
        <f t="shared" si="12"/>
        <v>150</v>
      </c>
      <c r="B160" s="1">
        <f>IF(A160&gt;$A$8*12,"",VLOOKUP(A160,Lists!B155:E755,2,FALSE))</f>
        <v>13</v>
      </c>
      <c r="C160" s="1">
        <f>IF(A160&gt;$A$8*12,"",VLOOKUP(A160,Lists!$B$6:$D$606,3,FALSE))</f>
        <v>79</v>
      </c>
      <c r="D160" s="87">
        <f t="shared" si="13"/>
        <v>0.05</v>
      </c>
      <c r="E160" s="72">
        <f t="shared" si="14"/>
        <v>428042</v>
      </c>
      <c r="F160" s="72">
        <f t="shared" si="15"/>
        <v>0</v>
      </c>
      <c r="G160" s="72">
        <f t="shared" si="16"/>
        <v>1784</v>
      </c>
      <c r="H160" s="72">
        <f>IF(A160&gt;$A$8*12,"",VLOOKUP(A160,Lists!B155:E744,4,FALSE))</f>
        <v>2967</v>
      </c>
      <c r="I160" s="72">
        <f t="shared" si="17"/>
        <v>426859</v>
      </c>
    </row>
    <row r="161" spans="1:9" x14ac:dyDescent="0.3">
      <c r="A161" s="1">
        <f t="shared" si="12"/>
        <v>151</v>
      </c>
      <c r="B161" s="1">
        <f>IF(A161&gt;$A$8*12,"",VLOOKUP(A161,Lists!B156:E756,2,FALSE))</f>
        <v>13</v>
      </c>
      <c r="C161" s="1">
        <f>IF(A161&gt;$A$8*12,"",VLOOKUP(A161,Lists!$B$6:$D$606,3,FALSE))</f>
        <v>79</v>
      </c>
      <c r="D161" s="87">
        <f t="shared" si="13"/>
        <v>0.05</v>
      </c>
      <c r="E161" s="72">
        <f t="shared" si="14"/>
        <v>426859</v>
      </c>
      <c r="F161" s="72">
        <f t="shared" si="15"/>
        <v>0</v>
      </c>
      <c r="G161" s="72">
        <f t="shared" si="16"/>
        <v>1779</v>
      </c>
      <c r="H161" s="72">
        <f>IF(A161&gt;$A$8*12,"",VLOOKUP(A161,Lists!B156:E745,4,FALSE))</f>
        <v>2967</v>
      </c>
      <c r="I161" s="72">
        <f t="shared" si="17"/>
        <v>425671</v>
      </c>
    </row>
    <row r="162" spans="1:9" x14ac:dyDescent="0.3">
      <c r="A162" s="1">
        <f t="shared" si="12"/>
        <v>152</v>
      </c>
      <c r="B162" s="1">
        <f>IF(A162&gt;$A$8*12,"",VLOOKUP(A162,Lists!B157:E757,2,FALSE))</f>
        <v>13</v>
      </c>
      <c r="C162" s="1">
        <f>IF(A162&gt;$A$8*12,"",VLOOKUP(A162,Lists!$B$6:$D$606,3,FALSE))</f>
        <v>79</v>
      </c>
      <c r="D162" s="87">
        <f t="shared" si="13"/>
        <v>0.05</v>
      </c>
      <c r="E162" s="72">
        <f t="shared" si="14"/>
        <v>425671</v>
      </c>
      <c r="F162" s="72">
        <f t="shared" si="15"/>
        <v>0</v>
      </c>
      <c r="G162" s="72">
        <f t="shared" si="16"/>
        <v>1774</v>
      </c>
      <c r="H162" s="72">
        <f>IF(A162&gt;$A$8*12,"",VLOOKUP(A162,Lists!B157:E746,4,FALSE))</f>
        <v>2967</v>
      </c>
      <c r="I162" s="72">
        <f t="shared" si="17"/>
        <v>424478</v>
      </c>
    </row>
    <row r="163" spans="1:9" x14ac:dyDescent="0.3">
      <c r="A163" s="1">
        <f t="shared" si="12"/>
        <v>153</v>
      </c>
      <c r="B163" s="1">
        <f>IF(A163&gt;$A$8*12,"",VLOOKUP(A163,Lists!B158:E758,2,FALSE))</f>
        <v>13</v>
      </c>
      <c r="C163" s="1">
        <f>IF(A163&gt;$A$8*12,"",VLOOKUP(A163,Lists!$B$6:$D$606,3,FALSE))</f>
        <v>79</v>
      </c>
      <c r="D163" s="87">
        <f t="shared" si="13"/>
        <v>0.05</v>
      </c>
      <c r="E163" s="72">
        <f t="shared" si="14"/>
        <v>424478</v>
      </c>
      <c r="F163" s="72">
        <f t="shared" si="15"/>
        <v>0</v>
      </c>
      <c r="G163" s="72">
        <f t="shared" si="16"/>
        <v>1769</v>
      </c>
      <c r="H163" s="72">
        <f>IF(A163&gt;$A$8*12,"",VLOOKUP(A163,Lists!B158:E747,4,FALSE))</f>
        <v>2967</v>
      </c>
      <c r="I163" s="72">
        <f t="shared" si="17"/>
        <v>423280</v>
      </c>
    </row>
    <row r="164" spans="1:9" x14ac:dyDescent="0.3">
      <c r="A164" s="1">
        <f t="shared" si="12"/>
        <v>154</v>
      </c>
      <c r="B164" s="1">
        <f>IF(A164&gt;$A$8*12,"",VLOOKUP(A164,Lists!B159:E759,2,FALSE))</f>
        <v>13</v>
      </c>
      <c r="C164" s="1">
        <f>IF(A164&gt;$A$8*12,"",VLOOKUP(A164,Lists!$B$6:$D$606,3,FALSE))</f>
        <v>79</v>
      </c>
      <c r="D164" s="87">
        <f t="shared" si="13"/>
        <v>0.05</v>
      </c>
      <c r="E164" s="72">
        <f t="shared" si="14"/>
        <v>423280</v>
      </c>
      <c r="F164" s="72">
        <f t="shared" si="15"/>
        <v>0</v>
      </c>
      <c r="G164" s="72">
        <f t="shared" si="16"/>
        <v>1764</v>
      </c>
      <c r="H164" s="72">
        <f>IF(A164&gt;$A$8*12,"",VLOOKUP(A164,Lists!B159:E748,4,FALSE))</f>
        <v>2967</v>
      </c>
      <c r="I164" s="72">
        <f t="shared" si="17"/>
        <v>422077</v>
      </c>
    </row>
    <row r="165" spans="1:9" x14ac:dyDescent="0.3">
      <c r="A165" s="1">
        <f t="shared" si="12"/>
        <v>155</v>
      </c>
      <c r="B165" s="1">
        <f>IF(A165&gt;$A$8*12,"",VLOOKUP(A165,Lists!B160:E760,2,FALSE))</f>
        <v>13</v>
      </c>
      <c r="C165" s="1">
        <f>IF(A165&gt;$A$8*12,"",VLOOKUP(A165,Lists!$B$6:$D$606,3,FALSE))</f>
        <v>79</v>
      </c>
      <c r="D165" s="87">
        <f t="shared" si="13"/>
        <v>0.05</v>
      </c>
      <c r="E165" s="72">
        <f t="shared" si="14"/>
        <v>422077</v>
      </c>
      <c r="F165" s="72">
        <f t="shared" si="15"/>
        <v>0</v>
      </c>
      <c r="G165" s="72">
        <f t="shared" si="16"/>
        <v>1759</v>
      </c>
      <c r="H165" s="72">
        <f>IF(A165&gt;$A$8*12,"",VLOOKUP(A165,Lists!B160:E749,4,FALSE))</f>
        <v>2967</v>
      </c>
      <c r="I165" s="72">
        <f t="shared" si="17"/>
        <v>420869</v>
      </c>
    </row>
    <row r="166" spans="1:9" x14ac:dyDescent="0.3">
      <c r="A166" s="1">
        <f t="shared" si="12"/>
        <v>156</v>
      </c>
      <c r="B166" s="1">
        <f>IF(A166&gt;$A$8*12,"",VLOOKUP(A166,Lists!B161:E761,2,FALSE))</f>
        <v>13</v>
      </c>
      <c r="C166" s="1">
        <f>IF(A166&gt;$A$8*12,"",VLOOKUP(A166,Lists!$B$6:$D$606,3,FALSE))</f>
        <v>79</v>
      </c>
      <c r="D166" s="87">
        <f t="shared" si="13"/>
        <v>0.05</v>
      </c>
      <c r="E166" s="72">
        <f t="shared" si="14"/>
        <v>420869</v>
      </c>
      <c r="F166" s="72">
        <f t="shared" si="15"/>
        <v>0</v>
      </c>
      <c r="G166" s="72">
        <f t="shared" si="16"/>
        <v>1754</v>
      </c>
      <c r="H166" s="72">
        <f>IF(A166&gt;$A$8*12,"",VLOOKUP(A166,Lists!B161:E750,4,FALSE))</f>
        <v>2967</v>
      </c>
      <c r="I166" s="72">
        <f t="shared" si="17"/>
        <v>419656</v>
      </c>
    </row>
    <row r="167" spans="1:9" x14ac:dyDescent="0.3">
      <c r="A167" s="1">
        <f t="shared" si="12"/>
        <v>157</v>
      </c>
      <c r="B167" s="1">
        <f>IF(A167&gt;$A$8*12,"",VLOOKUP(A167,Lists!B162:E762,2,FALSE))</f>
        <v>14</v>
      </c>
      <c r="C167" s="1">
        <f>IF(A167&gt;$A$8*12,"",VLOOKUP(A167,Lists!$B$6:$D$606,3,FALSE))</f>
        <v>80</v>
      </c>
      <c r="D167" s="87">
        <f t="shared" si="13"/>
        <v>0.05</v>
      </c>
      <c r="E167" s="72">
        <f t="shared" si="14"/>
        <v>419656</v>
      </c>
      <c r="F167" s="72">
        <f t="shared" si="15"/>
        <v>0</v>
      </c>
      <c r="G167" s="72">
        <f t="shared" si="16"/>
        <v>1749</v>
      </c>
      <c r="H167" s="72">
        <f>IF(A167&gt;$A$8*12,"",VLOOKUP(A167,Lists!B162:E751,4,FALSE))</f>
        <v>3056</v>
      </c>
      <c r="I167" s="72">
        <f t="shared" si="17"/>
        <v>418349</v>
      </c>
    </row>
    <row r="168" spans="1:9" x14ac:dyDescent="0.3">
      <c r="A168" s="1">
        <f t="shared" si="12"/>
        <v>158</v>
      </c>
      <c r="B168" s="1">
        <f>IF(A168&gt;$A$8*12,"",VLOOKUP(A168,Lists!B163:E763,2,FALSE))</f>
        <v>14</v>
      </c>
      <c r="C168" s="1">
        <f>IF(A168&gt;$A$8*12,"",VLOOKUP(A168,Lists!$B$6:$D$606,3,FALSE))</f>
        <v>80</v>
      </c>
      <c r="D168" s="87">
        <f t="shared" si="13"/>
        <v>0.05</v>
      </c>
      <c r="E168" s="72">
        <f t="shared" si="14"/>
        <v>418349</v>
      </c>
      <c r="F168" s="72">
        <f t="shared" si="15"/>
        <v>0</v>
      </c>
      <c r="G168" s="72">
        <f t="shared" si="16"/>
        <v>1743</v>
      </c>
      <c r="H168" s="72">
        <f>IF(A168&gt;$A$8*12,"",VLOOKUP(A168,Lists!B163:E752,4,FALSE))</f>
        <v>3056</v>
      </c>
      <c r="I168" s="72">
        <f t="shared" si="17"/>
        <v>417036</v>
      </c>
    </row>
    <row r="169" spans="1:9" x14ac:dyDescent="0.3">
      <c r="A169" s="1">
        <f t="shared" si="12"/>
        <v>159</v>
      </c>
      <c r="B169" s="1">
        <f>IF(A169&gt;$A$8*12,"",VLOOKUP(A169,Lists!B164:E764,2,FALSE))</f>
        <v>14</v>
      </c>
      <c r="C169" s="1">
        <f>IF(A169&gt;$A$8*12,"",VLOOKUP(A169,Lists!$B$6:$D$606,3,FALSE))</f>
        <v>80</v>
      </c>
      <c r="D169" s="87">
        <f t="shared" si="13"/>
        <v>0.05</v>
      </c>
      <c r="E169" s="72">
        <f t="shared" si="14"/>
        <v>417036</v>
      </c>
      <c r="F169" s="72">
        <f t="shared" si="15"/>
        <v>0</v>
      </c>
      <c r="G169" s="72">
        <f t="shared" si="16"/>
        <v>1738</v>
      </c>
      <c r="H169" s="72">
        <f>IF(A169&gt;$A$8*12,"",VLOOKUP(A169,Lists!B164:E753,4,FALSE))</f>
        <v>3056</v>
      </c>
      <c r="I169" s="72">
        <f t="shared" si="17"/>
        <v>415718</v>
      </c>
    </row>
    <row r="170" spans="1:9" x14ac:dyDescent="0.3">
      <c r="A170" s="1">
        <f t="shared" si="12"/>
        <v>160</v>
      </c>
      <c r="B170" s="1">
        <f>IF(A170&gt;$A$8*12,"",VLOOKUP(A170,Lists!B165:E765,2,FALSE))</f>
        <v>14</v>
      </c>
      <c r="C170" s="1">
        <f>IF(A170&gt;$A$8*12,"",VLOOKUP(A170,Lists!$B$6:$D$606,3,FALSE))</f>
        <v>80</v>
      </c>
      <c r="D170" s="87">
        <f t="shared" si="13"/>
        <v>0.05</v>
      </c>
      <c r="E170" s="72">
        <f t="shared" si="14"/>
        <v>415718</v>
      </c>
      <c r="F170" s="72">
        <f t="shared" si="15"/>
        <v>0</v>
      </c>
      <c r="G170" s="72">
        <f t="shared" si="16"/>
        <v>1732</v>
      </c>
      <c r="H170" s="72">
        <f>IF(A170&gt;$A$8*12,"",VLOOKUP(A170,Lists!B165:E754,4,FALSE))</f>
        <v>3056</v>
      </c>
      <c r="I170" s="72">
        <f t="shared" si="17"/>
        <v>414394</v>
      </c>
    </row>
    <row r="171" spans="1:9" x14ac:dyDescent="0.3">
      <c r="A171" s="1">
        <f t="shared" si="12"/>
        <v>161</v>
      </c>
      <c r="B171" s="1">
        <f>IF(A171&gt;$A$8*12,"",VLOOKUP(A171,Lists!B166:E766,2,FALSE))</f>
        <v>14</v>
      </c>
      <c r="C171" s="1">
        <f>IF(A171&gt;$A$8*12,"",VLOOKUP(A171,Lists!$B$6:$D$606,3,FALSE))</f>
        <v>80</v>
      </c>
      <c r="D171" s="87">
        <f t="shared" si="13"/>
        <v>0.05</v>
      </c>
      <c r="E171" s="72">
        <f t="shared" si="14"/>
        <v>414394</v>
      </c>
      <c r="F171" s="72">
        <f t="shared" si="15"/>
        <v>0</v>
      </c>
      <c r="G171" s="72">
        <f t="shared" si="16"/>
        <v>1727</v>
      </c>
      <c r="H171" s="72">
        <f>IF(A171&gt;$A$8*12,"",VLOOKUP(A171,Lists!B166:E755,4,FALSE))</f>
        <v>3056</v>
      </c>
      <c r="I171" s="72">
        <f t="shared" si="17"/>
        <v>413065</v>
      </c>
    </row>
    <row r="172" spans="1:9" x14ac:dyDescent="0.3">
      <c r="A172" s="1">
        <f t="shared" si="12"/>
        <v>162</v>
      </c>
      <c r="B172" s="1">
        <f>IF(A172&gt;$A$8*12,"",VLOOKUP(A172,Lists!B167:E767,2,FALSE))</f>
        <v>14</v>
      </c>
      <c r="C172" s="1">
        <f>IF(A172&gt;$A$8*12,"",VLOOKUP(A172,Lists!$B$6:$D$606,3,FALSE))</f>
        <v>80</v>
      </c>
      <c r="D172" s="87">
        <f t="shared" si="13"/>
        <v>0.05</v>
      </c>
      <c r="E172" s="72">
        <f t="shared" si="14"/>
        <v>413065</v>
      </c>
      <c r="F172" s="72">
        <f t="shared" si="15"/>
        <v>0</v>
      </c>
      <c r="G172" s="72">
        <f t="shared" si="16"/>
        <v>1721</v>
      </c>
      <c r="H172" s="72">
        <f>IF(A172&gt;$A$8*12,"",VLOOKUP(A172,Lists!B167:E756,4,FALSE))</f>
        <v>3056</v>
      </c>
      <c r="I172" s="72">
        <f t="shared" si="17"/>
        <v>411730</v>
      </c>
    </row>
    <row r="173" spans="1:9" x14ac:dyDescent="0.3">
      <c r="A173" s="1">
        <f t="shared" si="12"/>
        <v>163</v>
      </c>
      <c r="B173" s="1">
        <f>IF(A173&gt;$A$8*12,"",VLOOKUP(A173,Lists!B168:E768,2,FALSE))</f>
        <v>14</v>
      </c>
      <c r="C173" s="1">
        <f>IF(A173&gt;$A$8*12,"",VLOOKUP(A173,Lists!$B$6:$D$606,3,FALSE))</f>
        <v>80</v>
      </c>
      <c r="D173" s="87">
        <f t="shared" si="13"/>
        <v>0.05</v>
      </c>
      <c r="E173" s="72">
        <f t="shared" si="14"/>
        <v>411730</v>
      </c>
      <c r="F173" s="72">
        <f t="shared" si="15"/>
        <v>0</v>
      </c>
      <c r="G173" s="72">
        <f t="shared" si="16"/>
        <v>1716</v>
      </c>
      <c r="H173" s="72">
        <f>IF(A173&gt;$A$8*12,"",VLOOKUP(A173,Lists!B168:E757,4,FALSE))</f>
        <v>3056</v>
      </c>
      <c r="I173" s="72">
        <f t="shared" si="17"/>
        <v>410390</v>
      </c>
    </row>
    <row r="174" spans="1:9" x14ac:dyDescent="0.3">
      <c r="A174" s="1">
        <f t="shared" si="12"/>
        <v>164</v>
      </c>
      <c r="B174" s="1">
        <f>IF(A174&gt;$A$8*12,"",VLOOKUP(A174,Lists!B169:E769,2,FALSE))</f>
        <v>14</v>
      </c>
      <c r="C174" s="1">
        <f>IF(A174&gt;$A$8*12,"",VLOOKUP(A174,Lists!$B$6:$D$606,3,FALSE))</f>
        <v>80</v>
      </c>
      <c r="D174" s="87">
        <f t="shared" si="13"/>
        <v>0.05</v>
      </c>
      <c r="E174" s="72">
        <f t="shared" si="14"/>
        <v>410390</v>
      </c>
      <c r="F174" s="72">
        <f t="shared" si="15"/>
        <v>0</v>
      </c>
      <c r="G174" s="72">
        <f t="shared" si="16"/>
        <v>1710</v>
      </c>
      <c r="H174" s="72">
        <f>IF(A174&gt;$A$8*12,"",VLOOKUP(A174,Lists!B169:E758,4,FALSE))</f>
        <v>3056</v>
      </c>
      <c r="I174" s="72">
        <f t="shared" si="17"/>
        <v>409044</v>
      </c>
    </row>
    <row r="175" spans="1:9" x14ac:dyDescent="0.3">
      <c r="A175" s="1">
        <f t="shared" si="12"/>
        <v>165</v>
      </c>
      <c r="B175" s="1">
        <f>IF(A175&gt;$A$8*12,"",VLOOKUP(A175,Lists!B170:E770,2,FALSE))</f>
        <v>14</v>
      </c>
      <c r="C175" s="1">
        <f>IF(A175&gt;$A$8*12,"",VLOOKUP(A175,Lists!$B$6:$D$606,3,FALSE))</f>
        <v>80</v>
      </c>
      <c r="D175" s="87">
        <f t="shared" si="13"/>
        <v>0.05</v>
      </c>
      <c r="E175" s="72">
        <f t="shared" si="14"/>
        <v>409044</v>
      </c>
      <c r="F175" s="72">
        <f t="shared" si="15"/>
        <v>0</v>
      </c>
      <c r="G175" s="72">
        <f t="shared" si="16"/>
        <v>1704</v>
      </c>
      <c r="H175" s="72">
        <f>IF(A175&gt;$A$8*12,"",VLOOKUP(A175,Lists!B170:E759,4,FALSE))</f>
        <v>3056</v>
      </c>
      <c r="I175" s="72">
        <f t="shared" si="17"/>
        <v>407692</v>
      </c>
    </row>
    <row r="176" spans="1:9" x14ac:dyDescent="0.3">
      <c r="A176" s="1">
        <f t="shared" si="12"/>
        <v>166</v>
      </c>
      <c r="B176" s="1">
        <f>IF(A176&gt;$A$8*12,"",VLOOKUP(A176,Lists!B171:E771,2,FALSE))</f>
        <v>14</v>
      </c>
      <c r="C176" s="1">
        <f>IF(A176&gt;$A$8*12,"",VLOOKUP(A176,Lists!$B$6:$D$606,3,FALSE))</f>
        <v>80</v>
      </c>
      <c r="D176" s="87">
        <f t="shared" si="13"/>
        <v>0.05</v>
      </c>
      <c r="E176" s="72">
        <f t="shared" si="14"/>
        <v>407692</v>
      </c>
      <c r="F176" s="72">
        <f t="shared" si="15"/>
        <v>0</v>
      </c>
      <c r="G176" s="72">
        <f t="shared" si="16"/>
        <v>1699</v>
      </c>
      <c r="H176" s="72">
        <f>IF(A176&gt;$A$8*12,"",VLOOKUP(A176,Lists!B171:E760,4,FALSE))</f>
        <v>3056</v>
      </c>
      <c r="I176" s="72">
        <f t="shared" si="17"/>
        <v>406335</v>
      </c>
    </row>
    <row r="177" spans="1:9" x14ac:dyDescent="0.3">
      <c r="A177" s="1">
        <f t="shared" si="12"/>
        <v>167</v>
      </c>
      <c r="B177" s="1">
        <f>IF(A177&gt;$A$8*12,"",VLOOKUP(A177,Lists!B172:E772,2,FALSE))</f>
        <v>14</v>
      </c>
      <c r="C177" s="1">
        <f>IF(A177&gt;$A$8*12,"",VLOOKUP(A177,Lists!$B$6:$D$606,3,FALSE))</f>
        <v>80</v>
      </c>
      <c r="D177" s="87">
        <f t="shared" si="13"/>
        <v>0.05</v>
      </c>
      <c r="E177" s="72">
        <f t="shared" si="14"/>
        <v>406335</v>
      </c>
      <c r="F177" s="72">
        <f t="shared" si="15"/>
        <v>0</v>
      </c>
      <c r="G177" s="72">
        <f t="shared" si="16"/>
        <v>1693</v>
      </c>
      <c r="H177" s="72">
        <f>IF(A177&gt;$A$8*12,"",VLOOKUP(A177,Lists!B172:E761,4,FALSE))</f>
        <v>3056</v>
      </c>
      <c r="I177" s="72">
        <f t="shared" si="17"/>
        <v>404972</v>
      </c>
    </row>
    <row r="178" spans="1:9" x14ac:dyDescent="0.3">
      <c r="A178" s="1">
        <f t="shared" si="12"/>
        <v>168</v>
      </c>
      <c r="B178" s="1">
        <f>IF(A178&gt;$A$8*12,"",VLOOKUP(A178,Lists!B173:E773,2,FALSE))</f>
        <v>14</v>
      </c>
      <c r="C178" s="1">
        <f>IF(A178&gt;$A$8*12,"",VLOOKUP(A178,Lists!$B$6:$D$606,3,FALSE))</f>
        <v>80</v>
      </c>
      <c r="D178" s="87">
        <f t="shared" si="13"/>
        <v>0.05</v>
      </c>
      <c r="E178" s="72">
        <f t="shared" si="14"/>
        <v>404972</v>
      </c>
      <c r="F178" s="72">
        <f t="shared" si="15"/>
        <v>0</v>
      </c>
      <c r="G178" s="72">
        <f t="shared" si="16"/>
        <v>1687</v>
      </c>
      <c r="H178" s="72">
        <f>IF(A178&gt;$A$8*12,"",VLOOKUP(A178,Lists!B173:E762,4,FALSE))</f>
        <v>3056</v>
      </c>
      <c r="I178" s="72">
        <f t="shared" si="17"/>
        <v>403603</v>
      </c>
    </row>
    <row r="179" spans="1:9" x14ac:dyDescent="0.3">
      <c r="A179" s="1">
        <f t="shared" si="12"/>
        <v>169</v>
      </c>
      <c r="B179" s="1">
        <f>IF(A179&gt;$A$8*12,"",VLOOKUP(A179,Lists!B174:E774,2,FALSE))</f>
        <v>15</v>
      </c>
      <c r="C179" s="1">
        <f>IF(A179&gt;$A$8*12,"",VLOOKUP(A179,Lists!$B$6:$D$606,3,FALSE))</f>
        <v>81</v>
      </c>
      <c r="D179" s="87">
        <f t="shared" si="13"/>
        <v>0.05</v>
      </c>
      <c r="E179" s="72">
        <f t="shared" si="14"/>
        <v>403603</v>
      </c>
      <c r="F179" s="72">
        <f t="shared" si="15"/>
        <v>0</v>
      </c>
      <c r="G179" s="72">
        <f t="shared" si="16"/>
        <v>1682</v>
      </c>
      <c r="H179" s="72">
        <f>IF(A179&gt;$A$8*12,"",VLOOKUP(A179,Lists!B174:E763,4,FALSE))</f>
        <v>3148</v>
      </c>
      <c r="I179" s="72">
        <f t="shared" si="17"/>
        <v>402137</v>
      </c>
    </row>
    <row r="180" spans="1:9" x14ac:dyDescent="0.3">
      <c r="A180" s="1">
        <f t="shared" si="12"/>
        <v>170</v>
      </c>
      <c r="B180" s="1">
        <f>IF(A180&gt;$A$8*12,"",VLOOKUP(A180,Lists!B175:E775,2,FALSE))</f>
        <v>15</v>
      </c>
      <c r="C180" s="1">
        <f>IF(A180&gt;$A$8*12,"",VLOOKUP(A180,Lists!$B$6:$D$606,3,FALSE))</f>
        <v>81</v>
      </c>
      <c r="D180" s="87">
        <f t="shared" si="13"/>
        <v>0.05</v>
      </c>
      <c r="E180" s="72">
        <f t="shared" si="14"/>
        <v>402137</v>
      </c>
      <c r="F180" s="72">
        <f t="shared" si="15"/>
        <v>0</v>
      </c>
      <c r="G180" s="72">
        <f t="shared" si="16"/>
        <v>1676</v>
      </c>
      <c r="H180" s="72">
        <f>IF(A180&gt;$A$8*12,"",VLOOKUP(A180,Lists!B175:E764,4,FALSE))</f>
        <v>3148</v>
      </c>
      <c r="I180" s="72">
        <f t="shared" si="17"/>
        <v>400665</v>
      </c>
    </row>
    <row r="181" spans="1:9" x14ac:dyDescent="0.3">
      <c r="A181" s="1">
        <f t="shared" si="12"/>
        <v>171</v>
      </c>
      <c r="B181" s="1">
        <f>IF(A181&gt;$A$8*12,"",VLOOKUP(A181,Lists!B176:E776,2,FALSE))</f>
        <v>15</v>
      </c>
      <c r="C181" s="1">
        <f>IF(A181&gt;$A$8*12,"",VLOOKUP(A181,Lists!$B$6:$D$606,3,FALSE))</f>
        <v>81</v>
      </c>
      <c r="D181" s="87">
        <f t="shared" si="13"/>
        <v>0.05</v>
      </c>
      <c r="E181" s="72">
        <f t="shared" si="14"/>
        <v>400665</v>
      </c>
      <c r="F181" s="72">
        <f t="shared" si="15"/>
        <v>0</v>
      </c>
      <c r="G181" s="72">
        <f t="shared" si="16"/>
        <v>1669</v>
      </c>
      <c r="H181" s="72">
        <f>IF(A181&gt;$A$8*12,"",VLOOKUP(A181,Lists!B176:E765,4,FALSE))</f>
        <v>3148</v>
      </c>
      <c r="I181" s="72">
        <f t="shared" si="17"/>
        <v>399186</v>
      </c>
    </row>
    <row r="182" spans="1:9" x14ac:dyDescent="0.3">
      <c r="A182" s="1">
        <f t="shared" si="12"/>
        <v>172</v>
      </c>
      <c r="B182" s="1">
        <f>IF(A182&gt;$A$8*12,"",VLOOKUP(A182,Lists!B177:E777,2,FALSE))</f>
        <v>15</v>
      </c>
      <c r="C182" s="1">
        <f>IF(A182&gt;$A$8*12,"",VLOOKUP(A182,Lists!$B$6:$D$606,3,FALSE))</f>
        <v>81</v>
      </c>
      <c r="D182" s="87">
        <f t="shared" si="13"/>
        <v>0.05</v>
      </c>
      <c r="E182" s="72">
        <f t="shared" si="14"/>
        <v>399186</v>
      </c>
      <c r="F182" s="72">
        <f t="shared" si="15"/>
        <v>0</v>
      </c>
      <c r="G182" s="72">
        <f t="shared" si="16"/>
        <v>1663</v>
      </c>
      <c r="H182" s="72">
        <f>IF(A182&gt;$A$8*12,"",VLOOKUP(A182,Lists!B177:E766,4,FALSE))</f>
        <v>3148</v>
      </c>
      <c r="I182" s="72">
        <f t="shared" si="17"/>
        <v>397701</v>
      </c>
    </row>
    <row r="183" spans="1:9" x14ac:dyDescent="0.3">
      <c r="A183" s="1">
        <f t="shared" si="12"/>
        <v>173</v>
      </c>
      <c r="B183" s="1">
        <f>IF(A183&gt;$A$8*12,"",VLOOKUP(A183,Lists!B178:E778,2,FALSE))</f>
        <v>15</v>
      </c>
      <c r="C183" s="1">
        <f>IF(A183&gt;$A$8*12,"",VLOOKUP(A183,Lists!$B$6:$D$606,3,FALSE))</f>
        <v>81</v>
      </c>
      <c r="D183" s="87">
        <f t="shared" si="13"/>
        <v>0.05</v>
      </c>
      <c r="E183" s="72">
        <f t="shared" si="14"/>
        <v>397701</v>
      </c>
      <c r="F183" s="72">
        <f t="shared" si="15"/>
        <v>0</v>
      </c>
      <c r="G183" s="72">
        <f t="shared" si="16"/>
        <v>1657</v>
      </c>
      <c r="H183" s="72">
        <f>IF(A183&gt;$A$8*12,"",VLOOKUP(A183,Lists!B178:E767,4,FALSE))</f>
        <v>3148</v>
      </c>
      <c r="I183" s="72">
        <f t="shared" si="17"/>
        <v>396210</v>
      </c>
    </row>
    <row r="184" spans="1:9" x14ac:dyDescent="0.3">
      <c r="A184" s="1">
        <f t="shared" si="12"/>
        <v>174</v>
      </c>
      <c r="B184" s="1">
        <f>IF(A184&gt;$A$8*12,"",VLOOKUP(A184,Lists!B179:E779,2,FALSE))</f>
        <v>15</v>
      </c>
      <c r="C184" s="1">
        <f>IF(A184&gt;$A$8*12,"",VLOOKUP(A184,Lists!$B$6:$D$606,3,FALSE))</f>
        <v>81</v>
      </c>
      <c r="D184" s="87">
        <f t="shared" si="13"/>
        <v>0.05</v>
      </c>
      <c r="E184" s="72">
        <f t="shared" si="14"/>
        <v>396210</v>
      </c>
      <c r="F184" s="72">
        <f t="shared" si="15"/>
        <v>0</v>
      </c>
      <c r="G184" s="72">
        <f t="shared" si="16"/>
        <v>1651</v>
      </c>
      <c r="H184" s="72">
        <f>IF(A184&gt;$A$8*12,"",VLOOKUP(A184,Lists!B179:E768,4,FALSE))</f>
        <v>3148</v>
      </c>
      <c r="I184" s="72">
        <f t="shared" si="17"/>
        <v>394713</v>
      </c>
    </row>
    <row r="185" spans="1:9" x14ac:dyDescent="0.3">
      <c r="A185" s="1">
        <f t="shared" si="12"/>
        <v>175</v>
      </c>
      <c r="B185" s="1">
        <f>IF(A185&gt;$A$8*12,"",VLOOKUP(A185,Lists!B180:E780,2,FALSE))</f>
        <v>15</v>
      </c>
      <c r="C185" s="1">
        <f>IF(A185&gt;$A$8*12,"",VLOOKUP(A185,Lists!$B$6:$D$606,3,FALSE))</f>
        <v>81</v>
      </c>
      <c r="D185" s="87">
        <f t="shared" si="13"/>
        <v>0.05</v>
      </c>
      <c r="E185" s="72">
        <f t="shared" si="14"/>
        <v>394713</v>
      </c>
      <c r="F185" s="72">
        <f t="shared" si="15"/>
        <v>0</v>
      </c>
      <c r="G185" s="72">
        <f t="shared" si="16"/>
        <v>1645</v>
      </c>
      <c r="H185" s="72">
        <f>IF(A185&gt;$A$8*12,"",VLOOKUP(A185,Lists!B180:E769,4,FALSE))</f>
        <v>3148</v>
      </c>
      <c r="I185" s="72">
        <f t="shared" si="17"/>
        <v>393210</v>
      </c>
    </row>
    <row r="186" spans="1:9" x14ac:dyDescent="0.3">
      <c r="A186" s="1">
        <f t="shared" si="12"/>
        <v>176</v>
      </c>
      <c r="B186" s="1">
        <f>IF(A186&gt;$A$8*12,"",VLOOKUP(A186,Lists!B181:E781,2,FALSE))</f>
        <v>15</v>
      </c>
      <c r="C186" s="1">
        <f>IF(A186&gt;$A$8*12,"",VLOOKUP(A186,Lists!$B$6:$D$606,3,FALSE))</f>
        <v>81</v>
      </c>
      <c r="D186" s="87">
        <f t="shared" si="13"/>
        <v>0.05</v>
      </c>
      <c r="E186" s="72">
        <f t="shared" si="14"/>
        <v>393210</v>
      </c>
      <c r="F186" s="72">
        <f t="shared" si="15"/>
        <v>0</v>
      </c>
      <c r="G186" s="72">
        <f t="shared" si="16"/>
        <v>1638</v>
      </c>
      <c r="H186" s="72">
        <f>IF(A186&gt;$A$8*12,"",VLOOKUP(A186,Lists!B181:E770,4,FALSE))</f>
        <v>3148</v>
      </c>
      <c r="I186" s="72">
        <f t="shared" si="17"/>
        <v>391700</v>
      </c>
    </row>
    <row r="187" spans="1:9" x14ac:dyDescent="0.3">
      <c r="A187" s="1">
        <f t="shared" si="12"/>
        <v>177</v>
      </c>
      <c r="B187" s="1">
        <f>IF(A187&gt;$A$8*12,"",VLOOKUP(A187,Lists!B182:E782,2,FALSE))</f>
        <v>15</v>
      </c>
      <c r="C187" s="1">
        <f>IF(A187&gt;$A$8*12,"",VLOOKUP(A187,Lists!$B$6:$D$606,3,FALSE))</f>
        <v>81</v>
      </c>
      <c r="D187" s="87">
        <f t="shared" si="13"/>
        <v>0.05</v>
      </c>
      <c r="E187" s="72">
        <f t="shared" si="14"/>
        <v>391700</v>
      </c>
      <c r="F187" s="72">
        <f t="shared" si="15"/>
        <v>0</v>
      </c>
      <c r="G187" s="72">
        <f t="shared" si="16"/>
        <v>1632</v>
      </c>
      <c r="H187" s="72">
        <f>IF(A187&gt;$A$8*12,"",VLOOKUP(A187,Lists!B182:E771,4,FALSE))</f>
        <v>3148</v>
      </c>
      <c r="I187" s="72">
        <f t="shared" si="17"/>
        <v>390184</v>
      </c>
    </row>
    <row r="188" spans="1:9" x14ac:dyDescent="0.3">
      <c r="A188" s="1">
        <f t="shared" si="12"/>
        <v>178</v>
      </c>
      <c r="B188" s="1">
        <f>IF(A188&gt;$A$8*12,"",VLOOKUP(A188,Lists!B183:E783,2,FALSE))</f>
        <v>15</v>
      </c>
      <c r="C188" s="1">
        <f>IF(A188&gt;$A$8*12,"",VLOOKUP(A188,Lists!$B$6:$D$606,3,FALSE))</f>
        <v>81</v>
      </c>
      <c r="D188" s="87">
        <f t="shared" si="13"/>
        <v>0.05</v>
      </c>
      <c r="E188" s="72">
        <f t="shared" si="14"/>
        <v>390184</v>
      </c>
      <c r="F188" s="72">
        <f t="shared" si="15"/>
        <v>0</v>
      </c>
      <c r="G188" s="72">
        <f t="shared" si="16"/>
        <v>1626</v>
      </c>
      <c r="H188" s="72">
        <f>IF(A188&gt;$A$8*12,"",VLOOKUP(A188,Lists!B183:E772,4,FALSE))</f>
        <v>3148</v>
      </c>
      <c r="I188" s="72">
        <f t="shared" si="17"/>
        <v>388662</v>
      </c>
    </row>
    <row r="189" spans="1:9" x14ac:dyDescent="0.3">
      <c r="A189" s="1">
        <f t="shared" si="12"/>
        <v>179</v>
      </c>
      <c r="B189" s="1">
        <f>IF(A189&gt;$A$8*12,"",VLOOKUP(A189,Lists!B184:E784,2,FALSE))</f>
        <v>15</v>
      </c>
      <c r="C189" s="1">
        <f>IF(A189&gt;$A$8*12,"",VLOOKUP(A189,Lists!$B$6:$D$606,3,FALSE))</f>
        <v>81</v>
      </c>
      <c r="D189" s="87">
        <f t="shared" si="13"/>
        <v>0.05</v>
      </c>
      <c r="E189" s="72">
        <f t="shared" si="14"/>
        <v>388662</v>
      </c>
      <c r="F189" s="72">
        <f t="shared" si="15"/>
        <v>0</v>
      </c>
      <c r="G189" s="72">
        <f t="shared" si="16"/>
        <v>1619</v>
      </c>
      <c r="H189" s="72">
        <f>IF(A189&gt;$A$8*12,"",VLOOKUP(A189,Lists!B184:E773,4,FALSE))</f>
        <v>3148</v>
      </c>
      <c r="I189" s="72">
        <f t="shared" si="17"/>
        <v>387133</v>
      </c>
    </row>
    <row r="190" spans="1:9" x14ac:dyDescent="0.3">
      <c r="A190" s="1">
        <f t="shared" si="12"/>
        <v>180</v>
      </c>
      <c r="B190" s="1">
        <f>IF(A190&gt;$A$8*12,"",VLOOKUP(A190,Lists!B185:E785,2,FALSE))</f>
        <v>15</v>
      </c>
      <c r="C190" s="1">
        <f>IF(A190&gt;$A$8*12,"",VLOOKUP(A190,Lists!$B$6:$D$606,3,FALSE))</f>
        <v>81</v>
      </c>
      <c r="D190" s="87">
        <f t="shared" si="13"/>
        <v>0.05</v>
      </c>
      <c r="E190" s="72">
        <f t="shared" si="14"/>
        <v>387133</v>
      </c>
      <c r="F190" s="72">
        <f t="shared" si="15"/>
        <v>0</v>
      </c>
      <c r="G190" s="72">
        <f t="shared" si="16"/>
        <v>1613</v>
      </c>
      <c r="H190" s="72">
        <f>IF(A190&gt;$A$8*12,"",VLOOKUP(A190,Lists!B185:E774,4,FALSE))</f>
        <v>3148</v>
      </c>
      <c r="I190" s="72">
        <f t="shared" si="17"/>
        <v>385598</v>
      </c>
    </row>
    <row r="191" spans="1:9" x14ac:dyDescent="0.3">
      <c r="A191" s="1">
        <f t="shared" si="12"/>
        <v>181</v>
      </c>
      <c r="B191" s="1">
        <f>IF(A191&gt;$A$8*12,"",VLOOKUP(A191,Lists!B186:E786,2,FALSE))</f>
        <v>16</v>
      </c>
      <c r="C191" s="1">
        <f>IF(A191&gt;$A$8*12,"",VLOOKUP(A191,Lists!$B$6:$D$606,3,FALSE))</f>
        <v>82</v>
      </c>
      <c r="D191" s="87">
        <f t="shared" si="13"/>
        <v>0.05</v>
      </c>
      <c r="E191" s="72">
        <f t="shared" si="14"/>
        <v>385598</v>
      </c>
      <c r="F191" s="72">
        <f t="shared" si="15"/>
        <v>0</v>
      </c>
      <c r="G191" s="72">
        <f t="shared" si="16"/>
        <v>1607</v>
      </c>
      <c r="H191" s="72">
        <f>IF(A191&gt;$A$8*12,"",VLOOKUP(A191,Lists!B186:E775,4,FALSE))</f>
        <v>3242</v>
      </c>
      <c r="I191" s="72">
        <f t="shared" si="17"/>
        <v>383963</v>
      </c>
    </row>
    <row r="192" spans="1:9" x14ac:dyDescent="0.3">
      <c r="A192" s="1">
        <f t="shared" si="12"/>
        <v>182</v>
      </c>
      <c r="B192" s="1">
        <f>IF(A192&gt;$A$8*12,"",VLOOKUP(A192,Lists!B187:E787,2,FALSE))</f>
        <v>16</v>
      </c>
      <c r="C192" s="1">
        <f>IF(A192&gt;$A$8*12,"",VLOOKUP(A192,Lists!$B$6:$D$606,3,FALSE))</f>
        <v>82</v>
      </c>
      <c r="D192" s="87">
        <f t="shared" si="13"/>
        <v>0.05</v>
      </c>
      <c r="E192" s="72">
        <f t="shared" si="14"/>
        <v>383963</v>
      </c>
      <c r="F192" s="72">
        <f t="shared" si="15"/>
        <v>0</v>
      </c>
      <c r="G192" s="72">
        <f t="shared" si="16"/>
        <v>1600</v>
      </c>
      <c r="H192" s="72">
        <f>IF(A192&gt;$A$8*12,"",VLOOKUP(A192,Lists!B187:E776,4,FALSE))</f>
        <v>3242</v>
      </c>
      <c r="I192" s="72">
        <f t="shared" si="17"/>
        <v>382321</v>
      </c>
    </row>
    <row r="193" spans="1:9" x14ac:dyDescent="0.3">
      <c r="A193" s="1">
        <f t="shared" si="12"/>
        <v>183</v>
      </c>
      <c r="B193" s="1">
        <f>IF(A193&gt;$A$8*12,"",VLOOKUP(A193,Lists!B188:E788,2,FALSE))</f>
        <v>16</v>
      </c>
      <c r="C193" s="1">
        <f>IF(A193&gt;$A$8*12,"",VLOOKUP(A193,Lists!$B$6:$D$606,3,FALSE))</f>
        <v>82</v>
      </c>
      <c r="D193" s="87">
        <f t="shared" si="13"/>
        <v>0.05</v>
      </c>
      <c r="E193" s="72">
        <f t="shared" si="14"/>
        <v>382321</v>
      </c>
      <c r="F193" s="72">
        <f t="shared" si="15"/>
        <v>0</v>
      </c>
      <c r="G193" s="72">
        <f t="shared" si="16"/>
        <v>1593</v>
      </c>
      <c r="H193" s="72">
        <f>IF(A193&gt;$A$8*12,"",VLOOKUP(A193,Lists!B188:E777,4,FALSE))</f>
        <v>3242</v>
      </c>
      <c r="I193" s="72">
        <f t="shared" si="17"/>
        <v>380672</v>
      </c>
    </row>
    <row r="194" spans="1:9" x14ac:dyDescent="0.3">
      <c r="A194" s="1">
        <f t="shared" si="12"/>
        <v>184</v>
      </c>
      <c r="B194" s="1">
        <f>IF(A194&gt;$A$8*12,"",VLOOKUP(A194,Lists!B189:E789,2,FALSE))</f>
        <v>16</v>
      </c>
      <c r="C194" s="1">
        <f>IF(A194&gt;$A$8*12,"",VLOOKUP(A194,Lists!$B$6:$D$606,3,FALSE))</f>
        <v>82</v>
      </c>
      <c r="D194" s="87">
        <f t="shared" si="13"/>
        <v>0.05</v>
      </c>
      <c r="E194" s="72">
        <f t="shared" si="14"/>
        <v>380672</v>
      </c>
      <c r="F194" s="72">
        <f t="shared" si="15"/>
        <v>0</v>
      </c>
      <c r="G194" s="72">
        <f t="shared" si="16"/>
        <v>1586</v>
      </c>
      <c r="H194" s="72">
        <f>IF(A194&gt;$A$8*12,"",VLOOKUP(A194,Lists!B189:E778,4,FALSE))</f>
        <v>3242</v>
      </c>
      <c r="I194" s="72">
        <f t="shared" si="17"/>
        <v>379016</v>
      </c>
    </row>
    <row r="195" spans="1:9" x14ac:dyDescent="0.3">
      <c r="A195" s="1">
        <f t="shared" si="12"/>
        <v>185</v>
      </c>
      <c r="B195" s="1">
        <f>IF(A195&gt;$A$8*12,"",VLOOKUP(A195,Lists!B190:E790,2,FALSE))</f>
        <v>16</v>
      </c>
      <c r="C195" s="1">
        <f>IF(A195&gt;$A$8*12,"",VLOOKUP(A195,Lists!$B$6:$D$606,3,FALSE))</f>
        <v>82</v>
      </c>
      <c r="D195" s="87">
        <f t="shared" si="13"/>
        <v>0.05</v>
      </c>
      <c r="E195" s="72">
        <f t="shared" si="14"/>
        <v>379016</v>
      </c>
      <c r="F195" s="72">
        <f t="shared" si="15"/>
        <v>0</v>
      </c>
      <c r="G195" s="72">
        <f t="shared" si="16"/>
        <v>1579</v>
      </c>
      <c r="H195" s="72">
        <f>IF(A195&gt;$A$8*12,"",VLOOKUP(A195,Lists!B190:E779,4,FALSE))</f>
        <v>3242</v>
      </c>
      <c r="I195" s="72">
        <f t="shared" si="17"/>
        <v>377353</v>
      </c>
    </row>
    <row r="196" spans="1:9" x14ac:dyDescent="0.3">
      <c r="A196" s="1">
        <f t="shared" si="12"/>
        <v>186</v>
      </c>
      <c r="B196" s="1">
        <f>IF(A196&gt;$A$8*12,"",VLOOKUP(A196,Lists!B191:E791,2,FALSE))</f>
        <v>16</v>
      </c>
      <c r="C196" s="1">
        <f>IF(A196&gt;$A$8*12,"",VLOOKUP(A196,Lists!$B$6:$D$606,3,FALSE))</f>
        <v>82</v>
      </c>
      <c r="D196" s="87">
        <f t="shared" si="13"/>
        <v>0.05</v>
      </c>
      <c r="E196" s="72">
        <f t="shared" si="14"/>
        <v>377353</v>
      </c>
      <c r="F196" s="72">
        <f t="shared" si="15"/>
        <v>0</v>
      </c>
      <c r="G196" s="72">
        <f t="shared" si="16"/>
        <v>1572</v>
      </c>
      <c r="H196" s="72">
        <f>IF(A196&gt;$A$8*12,"",VLOOKUP(A196,Lists!B191:E780,4,FALSE))</f>
        <v>3242</v>
      </c>
      <c r="I196" s="72">
        <f t="shared" si="17"/>
        <v>375683</v>
      </c>
    </row>
    <row r="197" spans="1:9" x14ac:dyDescent="0.3">
      <c r="A197" s="1">
        <f t="shared" si="12"/>
        <v>187</v>
      </c>
      <c r="B197" s="1">
        <f>IF(A197&gt;$A$8*12,"",VLOOKUP(A197,Lists!B192:E792,2,FALSE))</f>
        <v>16</v>
      </c>
      <c r="C197" s="1">
        <f>IF(A197&gt;$A$8*12,"",VLOOKUP(A197,Lists!$B$6:$D$606,3,FALSE))</f>
        <v>82</v>
      </c>
      <c r="D197" s="87">
        <f t="shared" si="13"/>
        <v>0.05</v>
      </c>
      <c r="E197" s="72">
        <f t="shared" si="14"/>
        <v>375683</v>
      </c>
      <c r="F197" s="72">
        <f t="shared" si="15"/>
        <v>0</v>
      </c>
      <c r="G197" s="72">
        <f t="shared" si="16"/>
        <v>1565</v>
      </c>
      <c r="H197" s="72">
        <f>IF(A197&gt;$A$8*12,"",VLOOKUP(A197,Lists!B192:E781,4,FALSE))</f>
        <v>3242</v>
      </c>
      <c r="I197" s="72">
        <f t="shared" si="17"/>
        <v>374006</v>
      </c>
    </row>
    <row r="198" spans="1:9" x14ac:dyDescent="0.3">
      <c r="A198" s="1">
        <f t="shared" si="12"/>
        <v>188</v>
      </c>
      <c r="B198" s="1">
        <f>IF(A198&gt;$A$8*12,"",VLOOKUP(A198,Lists!B193:E793,2,FALSE))</f>
        <v>16</v>
      </c>
      <c r="C198" s="1">
        <f>IF(A198&gt;$A$8*12,"",VLOOKUP(A198,Lists!$B$6:$D$606,3,FALSE))</f>
        <v>82</v>
      </c>
      <c r="D198" s="87">
        <f t="shared" si="13"/>
        <v>0.05</v>
      </c>
      <c r="E198" s="72">
        <f t="shared" si="14"/>
        <v>374006</v>
      </c>
      <c r="F198" s="72">
        <f t="shared" si="15"/>
        <v>0</v>
      </c>
      <c r="G198" s="72">
        <f t="shared" si="16"/>
        <v>1558</v>
      </c>
      <c r="H198" s="72">
        <f>IF(A198&gt;$A$8*12,"",VLOOKUP(A198,Lists!B193:E782,4,FALSE))</f>
        <v>3242</v>
      </c>
      <c r="I198" s="72">
        <f t="shared" si="17"/>
        <v>372322</v>
      </c>
    </row>
    <row r="199" spans="1:9" x14ac:dyDescent="0.3">
      <c r="A199" s="1">
        <f t="shared" si="12"/>
        <v>189</v>
      </c>
      <c r="B199" s="1">
        <f>IF(A199&gt;$A$8*12,"",VLOOKUP(A199,Lists!B194:E794,2,FALSE))</f>
        <v>16</v>
      </c>
      <c r="C199" s="1">
        <f>IF(A199&gt;$A$8*12,"",VLOOKUP(A199,Lists!$B$6:$D$606,3,FALSE))</f>
        <v>82</v>
      </c>
      <c r="D199" s="87">
        <f t="shared" si="13"/>
        <v>0.05</v>
      </c>
      <c r="E199" s="72">
        <f t="shared" si="14"/>
        <v>372322</v>
      </c>
      <c r="F199" s="72">
        <f t="shared" si="15"/>
        <v>0</v>
      </c>
      <c r="G199" s="72">
        <f t="shared" si="16"/>
        <v>1551</v>
      </c>
      <c r="H199" s="72">
        <f>IF(A199&gt;$A$8*12,"",VLOOKUP(A199,Lists!B194:E783,4,FALSE))</f>
        <v>3242</v>
      </c>
      <c r="I199" s="72">
        <f t="shared" si="17"/>
        <v>370631</v>
      </c>
    </row>
    <row r="200" spans="1:9" x14ac:dyDescent="0.3">
      <c r="A200" s="1">
        <f t="shared" si="12"/>
        <v>190</v>
      </c>
      <c r="B200" s="1">
        <f>IF(A200&gt;$A$8*12,"",VLOOKUP(A200,Lists!B195:E795,2,FALSE))</f>
        <v>16</v>
      </c>
      <c r="C200" s="1">
        <f>IF(A200&gt;$A$8*12,"",VLOOKUP(A200,Lists!$B$6:$D$606,3,FALSE))</f>
        <v>82</v>
      </c>
      <c r="D200" s="87">
        <f t="shared" si="13"/>
        <v>0.05</v>
      </c>
      <c r="E200" s="72">
        <f t="shared" si="14"/>
        <v>370631</v>
      </c>
      <c r="F200" s="72">
        <f t="shared" si="15"/>
        <v>0</v>
      </c>
      <c r="G200" s="72">
        <f t="shared" si="16"/>
        <v>1544</v>
      </c>
      <c r="H200" s="72">
        <f>IF(A200&gt;$A$8*12,"",VLOOKUP(A200,Lists!B195:E784,4,FALSE))</f>
        <v>3242</v>
      </c>
      <c r="I200" s="72">
        <f t="shared" si="17"/>
        <v>368933</v>
      </c>
    </row>
    <row r="201" spans="1:9" x14ac:dyDescent="0.3">
      <c r="A201" s="1">
        <f t="shared" si="12"/>
        <v>191</v>
      </c>
      <c r="B201" s="1">
        <f>IF(A201&gt;$A$8*12,"",VLOOKUP(A201,Lists!B196:E796,2,FALSE))</f>
        <v>16</v>
      </c>
      <c r="C201" s="1">
        <f>IF(A201&gt;$A$8*12,"",VLOOKUP(A201,Lists!$B$6:$D$606,3,FALSE))</f>
        <v>82</v>
      </c>
      <c r="D201" s="87">
        <f t="shared" si="13"/>
        <v>0.05</v>
      </c>
      <c r="E201" s="72">
        <f t="shared" si="14"/>
        <v>368933</v>
      </c>
      <c r="F201" s="72">
        <f t="shared" si="15"/>
        <v>0</v>
      </c>
      <c r="G201" s="72">
        <f t="shared" si="16"/>
        <v>1537</v>
      </c>
      <c r="H201" s="72">
        <f>IF(A201&gt;$A$8*12,"",VLOOKUP(A201,Lists!B196:E785,4,FALSE))</f>
        <v>3242</v>
      </c>
      <c r="I201" s="72">
        <f t="shared" si="17"/>
        <v>367228</v>
      </c>
    </row>
    <row r="202" spans="1:9" x14ac:dyDescent="0.3">
      <c r="A202" s="1">
        <f t="shared" si="12"/>
        <v>192</v>
      </c>
      <c r="B202" s="1">
        <f>IF(A202&gt;$A$8*12,"",VLOOKUP(A202,Lists!B197:E797,2,FALSE))</f>
        <v>16</v>
      </c>
      <c r="C202" s="1">
        <f>IF(A202&gt;$A$8*12,"",VLOOKUP(A202,Lists!$B$6:$D$606,3,FALSE))</f>
        <v>82</v>
      </c>
      <c r="D202" s="87">
        <f t="shared" si="13"/>
        <v>0.05</v>
      </c>
      <c r="E202" s="72">
        <f t="shared" si="14"/>
        <v>367228</v>
      </c>
      <c r="F202" s="72">
        <f t="shared" si="15"/>
        <v>0</v>
      </c>
      <c r="G202" s="72">
        <f t="shared" si="16"/>
        <v>1530</v>
      </c>
      <c r="H202" s="72">
        <f>IF(A202&gt;$A$8*12,"",VLOOKUP(A202,Lists!B197:E786,4,FALSE))</f>
        <v>3242</v>
      </c>
      <c r="I202" s="72">
        <f t="shared" si="17"/>
        <v>365516</v>
      </c>
    </row>
    <row r="203" spans="1:9" x14ac:dyDescent="0.3">
      <c r="A203" s="1">
        <f t="shared" si="12"/>
        <v>193</v>
      </c>
      <c r="B203" s="1">
        <f>IF(A203&gt;$A$8*12,"",VLOOKUP(A203,Lists!B198:E798,2,FALSE))</f>
        <v>17</v>
      </c>
      <c r="C203" s="1">
        <f>IF(A203&gt;$A$8*12,"",VLOOKUP(A203,Lists!$B$6:$D$606,3,FALSE))</f>
        <v>83</v>
      </c>
      <c r="D203" s="87">
        <f t="shared" si="13"/>
        <v>0.05</v>
      </c>
      <c r="E203" s="72">
        <f t="shared" si="14"/>
        <v>365516</v>
      </c>
      <c r="F203" s="72">
        <f t="shared" si="15"/>
        <v>0</v>
      </c>
      <c r="G203" s="72">
        <f t="shared" si="16"/>
        <v>1523</v>
      </c>
      <c r="H203" s="72">
        <f>IF(A203&gt;$A$8*12,"",VLOOKUP(A203,Lists!B198:E787,4,FALSE))</f>
        <v>3339</v>
      </c>
      <c r="I203" s="72">
        <f t="shared" si="17"/>
        <v>363700</v>
      </c>
    </row>
    <row r="204" spans="1:9" x14ac:dyDescent="0.3">
      <c r="A204" s="1">
        <f t="shared" ref="A204:A267" si="18">IF(A203&lt;($A$8*12),A203+1,"")</f>
        <v>194</v>
      </c>
      <c r="B204" s="1">
        <f>IF(A204&gt;$A$8*12,"",VLOOKUP(A204,Lists!B199:E799,2,FALSE))</f>
        <v>17</v>
      </c>
      <c r="C204" s="1">
        <f>IF(A204&gt;$A$8*12,"",VLOOKUP(A204,Lists!$B$6:$D$606,3,FALSE))</f>
        <v>83</v>
      </c>
      <c r="D204" s="87">
        <f t="shared" ref="D204:D267" si="19">IF(A204&gt;$A$8*12,"",D203)</f>
        <v>0.05</v>
      </c>
      <c r="E204" s="72">
        <f t="shared" ref="E204:E267" si="20">IF(A204&gt;$A$8*12,"",+I203)</f>
        <v>363700</v>
      </c>
      <c r="F204" s="72">
        <f t="shared" ref="F204:F267" si="21">IF(A204&gt;$A$8*12,"",F203)</f>
        <v>0</v>
      </c>
      <c r="G204" s="72">
        <f t="shared" ref="G204:G267" si="22">IF(A204&gt;$A$8*12,"",ROUND((+E204+F204)*D204/12,0))</f>
        <v>1515</v>
      </c>
      <c r="H204" s="72">
        <f>IF(A204&gt;$A$8*12,"",VLOOKUP(A204,Lists!B199:E788,4,FALSE))</f>
        <v>3339</v>
      </c>
      <c r="I204" s="72">
        <f t="shared" ref="I204:I267" si="23">IF(A204&gt;$A$8*12,"",+E204+F204+G204-H204)</f>
        <v>361876</v>
      </c>
    </row>
    <row r="205" spans="1:9" x14ac:dyDescent="0.3">
      <c r="A205" s="1">
        <f t="shared" si="18"/>
        <v>195</v>
      </c>
      <c r="B205" s="1">
        <f>IF(A205&gt;$A$8*12,"",VLOOKUP(A205,Lists!B200:E800,2,FALSE))</f>
        <v>17</v>
      </c>
      <c r="C205" s="1">
        <f>IF(A205&gt;$A$8*12,"",VLOOKUP(A205,Lists!$B$6:$D$606,3,FALSE))</f>
        <v>83</v>
      </c>
      <c r="D205" s="87">
        <f t="shared" si="19"/>
        <v>0.05</v>
      </c>
      <c r="E205" s="72">
        <f t="shared" si="20"/>
        <v>361876</v>
      </c>
      <c r="F205" s="72">
        <f t="shared" si="21"/>
        <v>0</v>
      </c>
      <c r="G205" s="72">
        <f t="shared" si="22"/>
        <v>1508</v>
      </c>
      <c r="H205" s="72">
        <f>IF(A205&gt;$A$8*12,"",VLOOKUP(A205,Lists!B200:E789,4,FALSE))</f>
        <v>3339</v>
      </c>
      <c r="I205" s="72">
        <f t="shared" si="23"/>
        <v>360045</v>
      </c>
    </row>
    <row r="206" spans="1:9" x14ac:dyDescent="0.3">
      <c r="A206" s="1">
        <f t="shared" si="18"/>
        <v>196</v>
      </c>
      <c r="B206" s="1">
        <f>IF(A206&gt;$A$8*12,"",VLOOKUP(A206,Lists!B201:E801,2,FALSE))</f>
        <v>17</v>
      </c>
      <c r="C206" s="1">
        <f>IF(A206&gt;$A$8*12,"",VLOOKUP(A206,Lists!$B$6:$D$606,3,FALSE))</f>
        <v>83</v>
      </c>
      <c r="D206" s="87">
        <f t="shared" si="19"/>
        <v>0.05</v>
      </c>
      <c r="E206" s="72">
        <f t="shared" si="20"/>
        <v>360045</v>
      </c>
      <c r="F206" s="72">
        <f t="shared" si="21"/>
        <v>0</v>
      </c>
      <c r="G206" s="72">
        <f t="shared" si="22"/>
        <v>1500</v>
      </c>
      <c r="H206" s="72">
        <f>IF(A206&gt;$A$8*12,"",VLOOKUP(A206,Lists!B201:E790,4,FALSE))</f>
        <v>3339</v>
      </c>
      <c r="I206" s="72">
        <f t="shared" si="23"/>
        <v>358206</v>
      </c>
    </row>
    <row r="207" spans="1:9" x14ac:dyDescent="0.3">
      <c r="A207" s="1">
        <f t="shared" si="18"/>
        <v>197</v>
      </c>
      <c r="B207" s="1">
        <f>IF(A207&gt;$A$8*12,"",VLOOKUP(A207,Lists!B202:E802,2,FALSE))</f>
        <v>17</v>
      </c>
      <c r="C207" s="1">
        <f>IF(A207&gt;$A$8*12,"",VLOOKUP(A207,Lists!$B$6:$D$606,3,FALSE))</f>
        <v>83</v>
      </c>
      <c r="D207" s="87">
        <f t="shared" si="19"/>
        <v>0.05</v>
      </c>
      <c r="E207" s="72">
        <f t="shared" si="20"/>
        <v>358206</v>
      </c>
      <c r="F207" s="72">
        <f t="shared" si="21"/>
        <v>0</v>
      </c>
      <c r="G207" s="72">
        <f t="shared" si="22"/>
        <v>1493</v>
      </c>
      <c r="H207" s="72">
        <f>IF(A207&gt;$A$8*12,"",VLOOKUP(A207,Lists!B202:E791,4,FALSE))</f>
        <v>3339</v>
      </c>
      <c r="I207" s="72">
        <f t="shared" si="23"/>
        <v>356360</v>
      </c>
    </row>
    <row r="208" spans="1:9" x14ac:dyDescent="0.3">
      <c r="A208" s="1">
        <f t="shared" si="18"/>
        <v>198</v>
      </c>
      <c r="B208" s="1">
        <f>IF(A208&gt;$A$8*12,"",VLOOKUP(A208,Lists!B203:E803,2,FALSE))</f>
        <v>17</v>
      </c>
      <c r="C208" s="1">
        <f>IF(A208&gt;$A$8*12,"",VLOOKUP(A208,Lists!$B$6:$D$606,3,FALSE))</f>
        <v>83</v>
      </c>
      <c r="D208" s="87">
        <f t="shared" si="19"/>
        <v>0.05</v>
      </c>
      <c r="E208" s="72">
        <f t="shared" si="20"/>
        <v>356360</v>
      </c>
      <c r="F208" s="72">
        <f t="shared" si="21"/>
        <v>0</v>
      </c>
      <c r="G208" s="72">
        <f t="shared" si="22"/>
        <v>1485</v>
      </c>
      <c r="H208" s="72">
        <f>IF(A208&gt;$A$8*12,"",VLOOKUP(A208,Lists!B203:E792,4,FALSE))</f>
        <v>3339</v>
      </c>
      <c r="I208" s="72">
        <f t="shared" si="23"/>
        <v>354506</v>
      </c>
    </row>
    <row r="209" spans="1:9" x14ac:dyDescent="0.3">
      <c r="A209" s="1">
        <f t="shared" si="18"/>
        <v>199</v>
      </c>
      <c r="B209" s="1">
        <f>IF(A209&gt;$A$8*12,"",VLOOKUP(A209,Lists!B204:E804,2,FALSE))</f>
        <v>17</v>
      </c>
      <c r="C209" s="1">
        <f>IF(A209&gt;$A$8*12,"",VLOOKUP(A209,Lists!$B$6:$D$606,3,FALSE))</f>
        <v>83</v>
      </c>
      <c r="D209" s="87">
        <f t="shared" si="19"/>
        <v>0.05</v>
      </c>
      <c r="E209" s="72">
        <f t="shared" si="20"/>
        <v>354506</v>
      </c>
      <c r="F209" s="72">
        <f t="shared" si="21"/>
        <v>0</v>
      </c>
      <c r="G209" s="72">
        <f t="shared" si="22"/>
        <v>1477</v>
      </c>
      <c r="H209" s="72">
        <f>IF(A209&gt;$A$8*12,"",VLOOKUP(A209,Lists!B204:E793,4,FALSE))</f>
        <v>3339</v>
      </c>
      <c r="I209" s="72">
        <f t="shared" si="23"/>
        <v>352644</v>
      </c>
    </row>
    <row r="210" spans="1:9" x14ac:dyDescent="0.3">
      <c r="A210" s="1">
        <f t="shared" si="18"/>
        <v>200</v>
      </c>
      <c r="B210" s="1">
        <f>IF(A210&gt;$A$8*12,"",VLOOKUP(A210,Lists!B205:E805,2,FALSE))</f>
        <v>17</v>
      </c>
      <c r="C210" s="1">
        <f>IF(A210&gt;$A$8*12,"",VLOOKUP(A210,Lists!$B$6:$D$606,3,FALSE))</f>
        <v>83</v>
      </c>
      <c r="D210" s="87">
        <f t="shared" si="19"/>
        <v>0.05</v>
      </c>
      <c r="E210" s="72">
        <f t="shared" si="20"/>
        <v>352644</v>
      </c>
      <c r="F210" s="72">
        <f t="shared" si="21"/>
        <v>0</v>
      </c>
      <c r="G210" s="72">
        <f t="shared" si="22"/>
        <v>1469</v>
      </c>
      <c r="H210" s="72">
        <f>IF(A210&gt;$A$8*12,"",VLOOKUP(A210,Lists!B205:E794,4,FALSE))</f>
        <v>3339</v>
      </c>
      <c r="I210" s="72">
        <f t="shared" si="23"/>
        <v>350774</v>
      </c>
    </row>
    <row r="211" spans="1:9" x14ac:dyDescent="0.3">
      <c r="A211" s="1">
        <f t="shared" si="18"/>
        <v>201</v>
      </c>
      <c r="B211" s="1">
        <f>IF(A211&gt;$A$8*12,"",VLOOKUP(A211,Lists!B206:E806,2,FALSE))</f>
        <v>17</v>
      </c>
      <c r="C211" s="1">
        <f>IF(A211&gt;$A$8*12,"",VLOOKUP(A211,Lists!$B$6:$D$606,3,FALSE))</f>
        <v>83</v>
      </c>
      <c r="D211" s="87">
        <f t="shared" si="19"/>
        <v>0.05</v>
      </c>
      <c r="E211" s="72">
        <f t="shared" si="20"/>
        <v>350774</v>
      </c>
      <c r="F211" s="72">
        <f t="shared" si="21"/>
        <v>0</v>
      </c>
      <c r="G211" s="72">
        <f t="shared" si="22"/>
        <v>1462</v>
      </c>
      <c r="H211" s="72">
        <f>IF(A211&gt;$A$8*12,"",VLOOKUP(A211,Lists!B206:E795,4,FALSE))</f>
        <v>3339</v>
      </c>
      <c r="I211" s="72">
        <f t="shared" si="23"/>
        <v>348897</v>
      </c>
    </row>
    <row r="212" spans="1:9" x14ac:dyDescent="0.3">
      <c r="A212" s="1">
        <f t="shared" si="18"/>
        <v>202</v>
      </c>
      <c r="B212" s="1">
        <f>IF(A212&gt;$A$8*12,"",VLOOKUP(A212,Lists!B207:E807,2,FALSE))</f>
        <v>17</v>
      </c>
      <c r="C212" s="1">
        <f>IF(A212&gt;$A$8*12,"",VLOOKUP(A212,Lists!$B$6:$D$606,3,FALSE))</f>
        <v>83</v>
      </c>
      <c r="D212" s="87">
        <f t="shared" si="19"/>
        <v>0.05</v>
      </c>
      <c r="E212" s="72">
        <f t="shared" si="20"/>
        <v>348897</v>
      </c>
      <c r="F212" s="72">
        <f t="shared" si="21"/>
        <v>0</v>
      </c>
      <c r="G212" s="72">
        <f t="shared" si="22"/>
        <v>1454</v>
      </c>
      <c r="H212" s="72">
        <f>IF(A212&gt;$A$8*12,"",VLOOKUP(A212,Lists!B207:E796,4,FALSE))</f>
        <v>3339</v>
      </c>
      <c r="I212" s="72">
        <f t="shared" si="23"/>
        <v>347012</v>
      </c>
    </row>
    <row r="213" spans="1:9" x14ac:dyDescent="0.3">
      <c r="A213" s="1">
        <f t="shared" si="18"/>
        <v>203</v>
      </c>
      <c r="B213" s="1">
        <f>IF(A213&gt;$A$8*12,"",VLOOKUP(A213,Lists!B208:E808,2,FALSE))</f>
        <v>17</v>
      </c>
      <c r="C213" s="1">
        <f>IF(A213&gt;$A$8*12,"",VLOOKUP(A213,Lists!$B$6:$D$606,3,FALSE))</f>
        <v>83</v>
      </c>
      <c r="D213" s="87">
        <f t="shared" si="19"/>
        <v>0.05</v>
      </c>
      <c r="E213" s="72">
        <f t="shared" si="20"/>
        <v>347012</v>
      </c>
      <c r="F213" s="72">
        <f t="shared" si="21"/>
        <v>0</v>
      </c>
      <c r="G213" s="72">
        <f t="shared" si="22"/>
        <v>1446</v>
      </c>
      <c r="H213" s="72">
        <f>IF(A213&gt;$A$8*12,"",VLOOKUP(A213,Lists!B208:E797,4,FALSE))</f>
        <v>3339</v>
      </c>
      <c r="I213" s="72">
        <f t="shared" si="23"/>
        <v>345119</v>
      </c>
    </row>
    <row r="214" spans="1:9" x14ac:dyDescent="0.3">
      <c r="A214" s="1">
        <f t="shared" si="18"/>
        <v>204</v>
      </c>
      <c r="B214" s="1">
        <f>IF(A214&gt;$A$8*12,"",VLOOKUP(A214,Lists!B209:E809,2,FALSE))</f>
        <v>17</v>
      </c>
      <c r="C214" s="1">
        <f>IF(A214&gt;$A$8*12,"",VLOOKUP(A214,Lists!$B$6:$D$606,3,FALSE))</f>
        <v>83</v>
      </c>
      <c r="D214" s="87">
        <f t="shared" si="19"/>
        <v>0.05</v>
      </c>
      <c r="E214" s="72">
        <f t="shared" si="20"/>
        <v>345119</v>
      </c>
      <c r="F214" s="72">
        <f t="shared" si="21"/>
        <v>0</v>
      </c>
      <c r="G214" s="72">
        <f t="shared" si="22"/>
        <v>1438</v>
      </c>
      <c r="H214" s="72">
        <f>IF(A214&gt;$A$8*12,"",VLOOKUP(A214,Lists!B209:E798,4,FALSE))</f>
        <v>3339</v>
      </c>
      <c r="I214" s="72">
        <f t="shared" si="23"/>
        <v>343218</v>
      </c>
    </row>
    <row r="215" spans="1:9" x14ac:dyDescent="0.3">
      <c r="A215" s="1">
        <f t="shared" si="18"/>
        <v>205</v>
      </c>
      <c r="B215" s="1">
        <f>IF(A215&gt;$A$8*12,"",VLOOKUP(A215,Lists!B210:E810,2,FALSE))</f>
        <v>18</v>
      </c>
      <c r="C215" s="1">
        <f>IF(A215&gt;$A$8*12,"",VLOOKUP(A215,Lists!$B$6:$D$606,3,FALSE))</f>
        <v>84</v>
      </c>
      <c r="D215" s="87">
        <f t="shared" si="19"/>
        <v>0.05</v>
      </c>
      <c r="E215" s="72">
        <f t="shared" si="20"/>
        <v>343218</v>
      </c>
      <c r="F215" s="72">
        <f t="shared" si="21"/>
        <v>0</v>
      </c>
      <c r="G215" s="72">
        <f t="shared" si="22"/>
        <v>1430</v>
      </c>
      <c r="H215" s="72">
        <f>IF(A215&gt;$A$8*12,"",VLOOKUP(A215,Lists!B210:E799,4,FALSE))</f>
        <v>3439</v>
      </c>
      <c r="I215" s="72">
        <f t="shared" si="23"/>
        <v>341209</v>
      </c>
    </row>
    <row r="216" spans="1:9" x14ac:dyDescent="0.3">
      <c r="A216" s="1">
        <f t="shared" si="18"/>
        <v>206</v>
      </c>
      <c r="B216" s="1">
        <f>IF(A216&gt;$A$8*12,"",VLOOKUP(A216,Lists!B211:E811,2,FALSE))</f>
        <v>18</v>
      </c>
      <c r="C216" s="1">
        <f>IF(A216&gt;$A$8*12,"",VLOOKUP(A216,Lists!$B$6:$D$606,3,FALSE))</f>
        <v>84</v>
      </c>
      <c r="D216" s="87">
        <f t="shared" si="19"/>
        <v>0.05</v>
      </c>
      <c r="E216" s="72">
        <f t="shared" si="20"/>
        <v>341209</v>
      </c>
      <c r="F216" s="72">
        <f t="shared" si="21"/>
        <v>0</v>
      </c>
      <c r="G216" s="72">
        <f t="shared" si="22"/>
        <v>1422</v>
      </c>
      <c r="H216" s="72">
        <f>IF(A216&gt;$A$8*12,"",VLOOKUP(A216,Lists!B211:E800,4,FALSE))</f>
        <v>3439</v>
      </c>
      <c r="I216" s="72">
        <f t="shared" si="23"/>
        <v>339192</v>
      </c>
    </row>
    <row r="217" spans="1:9" x14ac:dyDescent="0.3">
      <c r="A217" s="1">
        <f t="shared" si="18"/>
        <v>207</v>
      </c>
      <c r="B217" s="1">
        <f>IF(A217&gt;$A$8*12,"",VLOOKUP(A217,Lists!B212:E812,2,FALSE))</f>
        <v>18</v>
      </c>
      <c r="C217" s="1">
        <f>IF(A217&gt;$A$8*12,"",VLOOKUP(A217,Lists!$B$6:$D$606,3,FALSE))</f>
        <v>84</v>
      </c>
      <c r="D217" s="87">
        <f t="shared" si="19"/>
        <v>0.05</v>
      </c>
      <c r="E217" s="72">
        <f t="shared" si="20"/>
        <v>339192</v>
      </c>
      <c r="F217" s="72">
        <f t="shared" si="21"/>
        <v>0</v>
      </c>
      <c r="G217" s="72">
        <f t="shared" si="22"/>
        <v>1413</v>
      </c>
      <c r="H217" s="72">
        <f>IF(A217&gt;$A$8*12,"",VLOOKUP(A217,Lists!B212:E801,4,FALSE))</f>
        <v>3439</v>
      </c>
      <c r="I217" s="72">
        <f t="shared" si="23"/>
        <v>337166</v>
      </c>
    </row>
    <row r="218" spans="1:9" x14ac:dyDescent="0.3">
      <c r="A218" s="1">
        <f t="shared" si="18"/>
        <v>208</v>
      </c>
      <c r="B218" s="1">
        <f>IF(A218&gt;$A$8*12,"",VLOOKUP(A218,Lists!B213:E813,2,FALSE))</f>
        <v>18</v>
      </c>
      <c r="C218" s="1">
        <f>IF(A218&gt;$A$8*12,"",VLOOKUP(A218,Lists!$B$6:$D$606,3,FALSE))</f>
        <v>84</v>
      </c>
      <c r="D218" s="87">
        <f t="shared" si="19"/>
        <v>0.05</v>
      </c>
      <c r="E218" s="72">
        <f t="shared" si="20"/>
        <v>337166</v>
      </c>
      <c r="F218" s="72">
        <f t="shared" si="21"/>
        <v>0</v>
      </c>
      <c r="G218" s="72">
        <f t="shared" si="22"/>
        <v>1405</v>
      </c>
      <c r="H218" s="72">
        <f>IF(A218&gt;$A$8*12,"",VLOOKUP(A218,Lists!B213:E802,4,FALSE))</f>
        <v>3439</v>
      </c>
      <c r="I218" s="72">
        <f t="shared" si="23"/>
        <v>335132</v>
      </c>
    </row>
    <row r="219" spans="1:9" x14ac:dyDescent="0.3">
      <c r="A219" s="1">
        <f t="shared" si="18"/>
        <v>209</v>
      </c>
      <c r="B219" s="1">
        <f>IF(A219&gt;$A$8*12,"",VLOOKUP(A219,Lists!B214:E814,2,FALSE))</f>
        <v>18</v>
      </c>
      <c r="C219" s="1">
        <f>IF(A219&gt;$A$8*12,"",VLOOKUP(A219,Lists!$B$6:$D$606,3,FALSE))</f>
        <v>84</v>
      </c>
      <c r="D219" s="87">
        <f t="shared" si="19"/>
        <v>0.05</v>
      </c>
      <c r="E219" s="72">
        <f t="shared" si="20"/>
        <v>335132</v>
      </c>
      <c r="F219" s="72">
        <f t="shared" si="21"/>
        <v>0</v>
      </c>
      <c r="G219" s="72">
        <f t="shared" si="22"/>
        <v>1396</v>
      </c>
      <c r="H219" s="72">
        <f>IF(A219&gt;$A$8*12,"",VLOOKUP(A219,Lists!B214:E803,4,FALSE))</f>
        <v>3439</v>
      </c>
      <c r="I219" s="72">
        <f t="shared" si="23"/>
        <v>333089</v>
      </c>
    </row>
    <row r="220" spans="1:9" x14ac:dyDescent="0.3">
      <c r="A220" s="1">
        <f t="shared" si="18"/>
        <v>210</v>
      </c>
      <c r="B220" s="1">
        <f>IF(A220&gt;$A$8*12,"",VLOOKUP(A220,Lists!B215:E815,2,FALSE))</f>
        <v>18</v>
      </c>
      <c r="C220" s="1">
        <f>IF(A220&gt;$A$8*12,"",VLOOKUP(A220,Lists!$B$6:$D$606,3,FALSE))</f>
        <v>84</v>
      </c>
      <c r="D220" s="87">
        <f t="shared" si="19"/>
        <v>0.05</v>
      </c>
      <c r="E220" s="72">
        <f t="shared" si="20"/>
        <v>333089</v>
      </c>
      <c r="F220" s="72">
        <f t="shared" si="21"/>
        <v>0</v>
      </c>
      <c r="G220" s="72">
        <f t="shared" si="22"/>
        <v>1388</v>
      </c>
      <c r="H220" s="72">
        <f>IF(A220&gt;$A$8*12,"",VLOOKUP(A220,Lists!B215:E804,4,FALSE))</f>
        <v>3439</v>
      </c>
      <c r="I220" s="72">
        <f t="shared" si="23"/>
        <v>331038</v>
      </c>
    </row>
    <row r="221" spans="1:9" x14ac:dyDescent="0.3">
      <c r="A221" s="1">
        <f t="shared" si="18"/>
        <v>211</v>
      </c>
      <c r="B221" s="1">
        <f>IF(A221&gt;$A$8*12,"",VLOOKUP(A221,Lists!B216:E816,2,FALSE))</f>
        <v>18</v>
      </c>
      <c r="C221" s="1">
        <f>IF(A221&gt;$A$8*12,"",VLOOKUP(A221,Lists!$B$6:$D$606,3,FALSE))</f>
        <v>84</v>
      </c>
      <c r="D221" s="87">
        <f t="shared" si="19"/>
        <v>0.05</v>
      </c>
      <c r="E221" s="72">
        <f t="shared" si="20"/>
        <v>331038</v>
      </c>
      <c r="F221" s="72">
        <f t="shared" si="21"/>
        <v>0</v>
      </c>
      <c r="G221" s="72">
        <f t="shared" si="22"/>
        <v>1379</v>
      </c>
      <c r="H221" s="72">
        <f>IF(A221&gt;$A$8*12,"",VLOOKUP(A221,Lists!B216:E805,4,FALSE))</f>
        <v>3439</v>
      </c>
      <c r="I221" s="72">
        <f t="shared" si="23"/>
        <v>328978</v>
      </c>
    </row>
    <row r="222" spans="1:9" x14ac:dyDescent="0.3">
      <c r="A222" s="1">
        <f t="shared" si="18"/>
        <v>212</v>
      </c>
      <c r="B222" s="1">
        <f>IF(A222&gt;$A$8*12,"",VLOOKUP(A222,Lists!B217:E817,2,FALSE))</f>
        <v>18</v>
      </c>
      <c r="C222" s="1">
        <f>IF(A222&gt;$A$8*12,"",VLOOKUP(A222,Lists!$B$6:$D$606,3,FALSE))</f>
        <v>84</v>
      </c>
      <c r="D222" s="87">
        <f t="shared" si="19"/>
        <v>0.05</v>
      </c>
      <c r="E222" s="72">
        <f t="shared" si="20"/>
        <v>328978</v>
      </c>
      <c r="F222" s="72">
        <f t="shared" si="21"/>
        <v>0</v>
      </c>
      <c r="G222" s="72">
        <f t="shared" si="22"/>
        <v>1371</v>
      </c>
      <c r="H222" s="72">
        <f>IF(A222&gt;$A$8*12,"",VLOOKUP(A222,Lists!B217:E806,4,FALSE))</f>
        <v>3439</v>
      </c>
      <c r="I222" s="72">
        <f t="shared" si="23"/>
        <v>326910</v>
      </c>
    </row>
    <row r="223" spans="1:9" x14ac:dyDescent="0.3">
      <c r="A223" s="1">
        <f t="shared" si="18"/>
        <v>213</v>
      </c>
      <c r="B223" s="1">
        <f>IF(A223&gt;$A$8*12,"",VLOOKUP(A223,Lists!B218:E818,2,FALSE))</f>
        <v>18</v>
      </c>
      <c r="C223" s="1">
        <f>IF(A223&gt;$A$8*12,"",VLOOKUP(A223,Lists!$B$6:$D$606,3,FALSE))</f>
        <v>84</v>
      </c>
      <c r="D223" s="87">
        <f t="shared" si="19"/>
        <v>0.05</v>
      </c>
      <c r="E223" s="72">
        <f t="shared" si="20"/>
        <v>326910</v>
      </c>
      <c r="F223" s="72">
        <f t="shared" si="21"/>
        <v>0</v>
      </c>
      <c r="G223" s="72">
        <f t="shared" si="22"/>
        <v>1362</v>
      </c>
      <c r="H223" s="72">
        <f>IF(A223&gt;$A$8*12,"",VLOOKUP(A223,Lists!B218:E807,4,FALSE))</f>
        <v>3439</v>
      </c>
      <c r="I223" s="72">
        <f t="shared" si="23"/>
        <v>324833</v>
      </c>
    </row>
    <row r="224" spans="1:9" x14ac:dyDescent="0.3">
      <c r="A224" s="1">
        <f t="shared" si="18"/>
        <v>214</v>
      </c>
      <c r="B224" s="1">
        <f>IF(A224&gt;$A$8*12,"",VLOOKUP(A224,Lists!B219:E819,2,FALSE))</f>
        <v>18</v>
      </c>
      <c r="C224" s="1">
        <f>IF(A224&gt;$A$8*12,"",VLOOKUP(A224,Lists!$B$6:$D$606,3,FALSE))</f>
        <v>84</v>
      </c>
      <c r="D224" s="87">
        <f t="shared" si="19"/>
        <v>0.05</v>
      </c>
      <c r="E224" s="72">
        <f t="shared" si="20"/>
        <v>324833</v>
      </c>
      <c r="F224" s="72">
        <f t="shared" si="21"/>
        <v>0</v>
      </c>
      <c r="G224" s="72">
        <f t="shared" si="22"/>
        <v>1353</v>
      </c>
      <c r="H224" s="72">
        <f>IF(A224&gt;$A$8*12,"",VLOOKUP(A224,Lists!B219:E808,4,FALSE))</f>
        <v>3439</v>
      </c>
      <c r="I224" s="72">
        <f t="shared" si="23"/>
        <v>322747</v>
      </c>
    </row>
    <row r="225" spans="1:9" x14ac:dyDescent="0.3">
      <c r="A225" s="1">
        <f t="shared" si="18"/>
        <v>215</v>
      </c>
      <c r="B225" s="1">
        <f>IF(A225&gt;$A$8*12,"",VLOOKUP(A225,Lists!B220:E820,2,FALSE))</f>
        <v>18</v>
      </c>
      <c r="C225" s="1">
        <f>IF(A225&gt;$A$8*12,"",VLOOKUP(A225,Lists!$B$6:$D$606,3,FALSE))</f>
        <v>84</v>
      </c>
      <c r="D225" s="87">
        <f t="shared" si="19"/>
        <v>0.05</v>
      </c>
      <c r="E225" s="72">
        <f t="shared" si="20"/>
        <v>322747</v>
      </c>
      <c r="F225" s="72">
        <f t="shared" si="21"/>
        <v>0</v>
      </c>
      <c r="G225" s="72">
        <f t="shared" si="22"/>
        <v>1345</v>
      </c>
      <c r="H225" s="72">
        <f>IF(A225&gt;$A$8*12,"",VLOOKUP(A225,Lists!B220:E809,4,FALSE))</f>
        <v>3439</v>
      </c>
      <c r="I225" s="72">
        <f t="shared" si="23"/>
        <v>320653</v>
      </c>
    </row>
    <row r="226" spans="1:9" x14ac:dyDescent="0.3">
      <c r="A226" s="1">
        <f t="shared" si="18"/>
        <v>216</v>
      </c>
      <c r="B226" s="1">
        <f>IF(A226&gt;$A$8*12,"",VLOOKUP(A226,Lists!B221:E821,2,FALSE))</f>
        <v>18</v>
      </c>
      <c r="C226" s="1">
        <f>IF(A226&gt;$A$8*12,"",VLOOKUP(A226,Lists!$B$6:$D$606,3,FALSE))</f>
        <v>84</v>
      </c>
      <c r="D226" s="87">
        <f t="shared" si="19"/>
        <v>0.05</v>
      </c>
      <c r="E226" s="72">
        <f t="shared" si="20"/>
        <v>320653</v>
      </c>
      <c r="F226" s="72">
        <f t="shared" si="21"/>
        <v>0</v>
      </c>
      <c r="G226" s="72">
        <f t="shared" si="22"/>
        <v>1336</v>
      </c>
      <c r="H226" s="72">
        <f>IF(A226&gt;$A$8*12,"",VLOOKUP(A226,Lists!B221:E810,4,FALSE))</f>
        <v>3439</v>
      </c>
      <c r="I226" s="72">
        <f t="shared" si="23"/>
        <v>318550</v>
      </c>
    </row>
    <row r="227" spans="1:9" x14ac:dyDescent="0.3">
      <c r="A227" s="1">
        <f t="shared" si="18"/>
        <v>217</v>
      </c>
      <c r="B227" s="1">
        <f>IF(A227&gt;$A$8*12,"",VLOOKUP(A227,Lists!B222:E822,2,FALSE))</f>
        <v>19</v>
      </c>
      <c r="C227" s="1">
        <f>IF(A227&gt;$A$8*12,"",VLOOKUP(A227,Lists!$B$6:$D$606,3,FALSE))</f>
        <v>85</v>
      </c>
      <c r="D227" s="87">
        <f t="shared" si="19"/>
        <v>0.05</v>
      </c>
      <c r="E227" s="72">
        <f t="shared" si="20"/>
        <v>318550</v>
      </c>
      <c r="F227" s="72">
        <f t="shared" si="21"/>
        <v>0</v>
      </c>
      <c r="G227" s="72">
        <f t="shared" si="22"/>
        <v>1327</v>
      </c>
      <c r="H227" s="72">
        <f>IF(A227&gt;$A$8*12,"",VLOOKUP(A227,Lists!B222:E811,4,FALSE))</f>
        <v>3542</v>
      </c>
      <c r="I227" s="72">
        <f t="shared" si="23"/>
        <v>316335</v>
      </c>
    </row>
    <row r="228" spans="1:9" x14ac:dyDescent="0.3">
      <c r="A228" s="1">
        <f t="shared" si="18"/>
        <v>218</v>
      </c>
      <c r="B228" s="1">
        <f>IF(A228&gt;$A$8*12,"",VLOOKUP(A228,Lists!B223:E823,2,FALSE))</f>
        <v>19</v>
      </c>
      <c r="C228" s="1">
        <f>IF(A228&gt;$A$8*12,"",VLOOKUP(A228,Lists!$B$6:$D$606,3,FALSE))</f>
        <v>85</v>
      </c>
      <c r="D228" s="87">
        <f t="shared" si="19"/>
        <v>0.05</v>
      </c>
      <c r="E228" s="72">
        <f t="shared" si="20"/>
        <v>316335</v>
      </c>
      <c r="F228" s="72">
        <f t="shared" si="21"/>
        <v>0</v>
      </c>
      <c r="G228" s="72">
        <f t="shared" si="22"/>
        <v>1318</v>
      </c>
      <c r="H228" s="72">
        <f>IF(A228&gt;$A$8*12,"",VLOOKUP(A228,Lists!B223:E812,4,FALSE))</f>
        <v>3542</v>
      </c>
      <c r="I228" s="72">
        <f t="shared" si="23"/>
        <v>314111</v>
      </c>
    </row>
    <row r="229" spans="1:9" x14ac:dyDescent="0.3">
      <c r="A229" s="1">
        <f t="shared" si="18"/>
        <v>219</v>
      </c>
      <c r="B229" s="1">
        <f>IF(A229&gt;$A$8*12,"",VLOOKUP(A229,Lists!B224:E824,2,FALSE))</f>
        <v>19</v>
      </c>
      <c r="C229" s="1">
        <f>IF(A229&gt;$A$8*12,"",VLOOKUP(A229,Lists!$B$6:$D$606,3,FALSE))</f>
        <v>85</v>
      </c>
      <c r="D229" s="87">
        <f t="shared" si="19"/>
        <v>0.05</v>
      </c>
      <c r="E229" s="72">
        <f t="shared" si="20"/>
        <v>314111</v>
      </c>
      <c r="F229" s="72">
        <f t="shared" si="21"/>
        <v>0</v>
      </c>
      <c r="G229" s="72">
        <f t="shared" si="22"/>
        <v>1309</v>
      </c>
      <c r="H229" s="72">
        <f>IF(A229&gt;$A$8*12,"",VLOOKUP(A229,Lists!B224:E813,4,FALSE))</f>
        <v>3542</v>
      </c>
      <c r="I229" s="72">
        <f t="shared" si="23"/>
        <v>311878</v>
      </c>
    </row>
    <row r="230" spans="1:9" x14ac:dyDescent="0.3">
      <c r="A230" s="1">
        <f t="shared" si="18"/>
        <v>220</v>
      </c>
      <c r="B230" s="1">
        <f>IF(A230&gt;$A$8*12,"",VLOOKUP(A230,Lists!B225:E825,2,FALSE))</f>
        <v>19</v>
      </c>
      <c r="C230" s="1">
        <f>IF(A230&gt;$A$8*12,"",VLOOKUP(A230,Lists!$B$6:$D$606,3,FALSE))</f>
        <v>85</v>
      </c>
      <c r="D230" s="87">
        <f t="shared" si="19"/>
        <v>0.05</v>
      </c>
      <c r="E230" s="72">
        <f t="shared" si="20"/>
        <v>311878</v>
      </c>
      <c r="F230" s="72">
        <f t="shared" si="21"/>
        <v>0</v>
      </c>
      <c r="G230" s="72">
        <f t="shared" si="22"/>
        <v>1299</v>
      </c>
      <c r="H230" s="72">
        <f>IF(A230&gt;$A$8*12,"",VLOOKUP(A230,Lists!B225:E814,4,FALSE))</f>
        <v>3542</v>
      </c>
      <c r="I230" s="72">
        <f t="shared" si="23"/>
        <v>309635</v>
      </c>
    </row>
    <row r="231" spans="1:9" x14ac:dyDescent="0.3">
      <c r="A231" s="1">
        <f t="shared" si="18"/>
        <v>221</v>
      </c>
      <c r="B231" s="1">
        <f>IF(A231&gt;$A$8*12,"",VLOOKUP(A231,Lists!B226:E826,2,FALSE))</f>
        <v>19</v>
      </c>
      <c r="C231" s="1">
        <f>IF(A231&gt;$A$8*12,"",VLOOKUP(A231,Lists!$B$6:$D$606,3,FALSE))</f>
        <v>85</v>
      </c>
      <c r="D231" s="87">
        <f t="shared" si="19"/>
        <v>0.05</v>
      </c>
      <c r="E231" s="72">
        <f t="shared" si="20"/>
        <v>309635</v>
      </c>
      <c r="F231" s="72">
        <f t="shared" si="21"/>
        <v>0</v>
      </c>
      <c r="G231" s="72">
        <f t="shared" si="22"/>
        <v>1290</v>
      </c>
      <c r="H231" s="72">
        <f>IF(A231&gt;$A$8*12,"",VLOOKUP(A231,Lists!B226:E815,4,FALSE))</f>
        <v>3542</v>
      </c>
      <c r="I231" s="72">
        <f t="shared" si="23"/>
        <v>307383</v>
      </c>
    </row>
    <row r="232" spans="1:9" x14ac:dyDescent="0.3">
      <c r="A232" s="1">
        <f t="shared" si="18"/>
        <v>222</v>
      </c>
      <c r="B232" s="1">
        <f>IF(A232&gt;$A$8*12,"",VLOOKUP(A232,Lists!B227:E827,2,FALSE))</f>
        <v>19</v>
      </c>
      <c r="C232" s="1">
        <f>IF(A232&gt;$A$8*12,"",VLOOKUP(A232,Lists!$B$6:$D$606,3,FALSE))</f>
        <v>85</v>
      </c>
      <c r="D232" s="87">
        <f t="shared" si="19"/>
        <v>0.05</v>
      </c>
      <c r="E232" s="72">
        <f t="shared" si="20"/>
        <v>307383</v>
      </c>
      <c r="F232" s="72">
        <f t="shared" si="21"/>
        <v>0</v>
      </c>
      <c r="G232" s="72">
        <f t="shared" si="22"/>
        <v>1281</v>
      </c>
      <c r="H232" s="72">
        <f>IF(A232&gt;$A$8*12,"",VLOOKUP(A232,Lists!B227:E816,4,FALSE))</f>
        <v>3542</v>
      </c>
      <c r="I232" s="72">
        <f t="shared" si="23"/>
        <v>305122</v>
      </c>
    </row>
    <row r="233" spans="1:9" x14ac:dyDescent="0.3">
      <c r="A233" s="1">
        <f t="shared" si="18"/>
        <v>223</v>
      </c>
      <c r="B233" s="1">
        <f>IF(A233&gt;$A$8*12,"",VLOOKUP(A233,Lists!B228:E828,2,FALSE))</f>
        <v>19</v>
      </c>
      <c r="C233" s="1">
        <f>IF(A233&gt;$A$8*12,"",VLOOKUP(A233,Lists!$B$6:$D$606,3,FALSE))</f>
        <v>85</v>
      </c>
      <c r="D233" s="87">
        <f t="shared" si="19"/>
        <v>0.05</v>
      </c>
      <c r="E233" s="72">
        <f t="shared" si="20"/>
        <v>305122</v>
      </c>
      <c r="F233" s="72">
        <f t="shared" si="21"/>
        <v>0</v>
      </c>
      <c r="G233" s="72">
        <f t="shared" si="22"/>
        <v>1271</v>
      </c>
      <c r="H233" s="72">
        <f>IF(A233&gt;$A$8*12,"",VLOOKUP(A233,Lists!B228:E817,4,FALSE))</f>
        <v>3542</v>
      </c>
      <c r="I233" s="72">
        <f t="shared" si="23"/>
        <v>302851</v>
      </c>
    </row>
    <row r="234" spans="1:9" x14ac:dyDescent="0.3">
      <c r="A234" s="1">
        <f t="shared" si="18"/>
        <v>224</v>
      </c>
      <c r="B234" s="1">
        <f>IF(A234&gt;$A$8*12,"",VLOOKUP(A234,Lists!B229:E829,2,FALSE))</f>
        <v>19</v>
      </c>
      <c r="C234" s="1">
        <f>IF(A234&gt;$A$8*12,"",VLOOKUP(A234,Lists!$B$6:$D$606,3,FALSE))</f>
        <v>85</v>
      </c>
      <c r="D234" s="87">
        <f t="shared" si="19"/>
        <v>0.05</v>
      </c>
      <c r="E234" s="72">
        <f t="shared" si="20"/>
        <v>302851</v>
      </c>
      <c r="F234" s="72">
        <f t="shared" si="21"/>
        <v>0</v>
      </c>
      <c r="G234" s="72">
        <f t="shared" si="22"/>
        <v>1262</v>
      </c>
      <c r="H234" s="72">
        <f>IF(A234&gt;$A$8*12,"",VLOOKUP(A234,Lists!B229:E818,4,FALSE))</f>
        <v>3542</v>
      </c>
      <c r="I234" s="72">
        <f t="shared" si="23"/>
        <v>300571</v>
      </c>
    </row>
    <row r="235" spans="1:9" x14ac:dyDescent="0.3">
      <c r="A235" s="1">
        <f t="shared" si="18"/>
        <v>225</v>
      </c>
      <c r="B235" s="1">
        <f>IF(A235&gt;$A$8*12,"",VLOOKUP(A235,Lists!B230:E830,2,FALSE))</f>
        <v>19</v>
      </c>
      <c r="C235" s="1">
        <f>IF(A235&gt;$A$8*12,"",VLOOKUP(A235,Lists!$B$6:$D$606,3,FALSE))</f>
        <v>85</v>
      </c>
      <c r="D235" s="87">
        <f t="shared" si="19"/>
        <v>0.05</v>
      </c>
      <c r="E235" s="72">
        <f t="shared" si="20"/>
        <v>300571</v>
      </c>
      <c r="F235" s="72">
        <f t="shared" si="21"/>
        <v>0</v>
      </c>
      <c r="G235" s="72">
        <f t="shared" si="22"/>
        <v>1252</v>
      </c>
      <c r="H235" s="72">
        <f>IF(A235&gt;$A$8*12,"",VLOOKUP(A235,Lists!B230:E819,4,FALSE))</f>
        <v>3542</v>
      </c>
      <c r="I235" s="72">
        <f t="shared" si="23"/>
        <v>298281</v>
      </c>
    </row>
    <row r="236" spans="1:9" x14ac:dyDescent="0.3">
      <c r="A236" s="1">
        <f t="shared" si="18"/>
        <v>226</v>
      </c>
      <c r="B236" s="1">
        <f>IF(A236&gt;$A$8*12,"",VLOOKUP(A236,Lists!B231:E831,2,FALSE))</f>
        <v>19</v>
      </c>
      <c r="C236" s="1">
        <f>IF(A236&gt;$A$8*12,"",VLOOKUP(A236,Lists!$B$6:$D$606,3,FALSE))</f>
        <v>85</v>
      </c>
      <c r="D236" s="87">
        <f t="shared" si="19"/>
        <v>0.05</v>
      </c>
      <c r="E236" s="72">
        <f t="shared" si="20"/>
        <v>298281</v>
      </c>
      <c r="F236" s="72">
        <f t="shared" si="21"/>
        <v>0</v>
      </c>
      <c r="G236" s="72">
        <f t="shared" si="22"/>
        <v>1243</v>
      </c>
      <c r="H236" s="72">
        <f>IF(A236&gt;$A$8*12,"",VLOOKUP(A236,Lists!B231:E820,4,FALSE))</f>
        <v>3542</v>
      </c>
      <c r="I236" s="72">
        <f t="shared" si="23"/>
        <v>295982</v>
      </c>
    </row>
    <row r="237" spans="1:9" x14ac:dyDescent="0.3">
      <c r="A237" s="1">
        <f t="shared" si="18"/>
        <v>227</v>
      </c>
      <c r="B237" s="1">
        <f>IF(A237&gt;$A$8*12,"",VLOOKUP(A237,Lists!B232:E832,2,FALSE))</f>
        <v>19</v>
      </c>
      <c r="C237" s="1">
        <f>IF(A237&gt;$A$8*12,"",VLOOKUP(A237,Lists!$B$6:$D$606,3,FALSE))</f>
        <v>85</v>
      </c>
      <c r="D237" s="87">
        <f t="shared" si="19"/>
        <v>0.05</v>
      </c>
      <c r="E237" s="72">
        <f t="shared" si="20"/>
        <v>295982</v>
      </c>
      <c r="F237" s="72">
        <f t="shared" si="21"/>
        <v>0</v>
      </c>
      <c r="G237" s="72">
        <f t="shared" si="22"/>
        <v>1233</v>
      </c>
      <c r="H237" s="72">
        <f>IF(A237&gt;$A$8*12,"",VLOOKUP(A237,Lists!B232:E821,4,FALSE))</f>
        <v>3542</v>
      </c>
      <c r="I237" s="72">
        <f t="shared" si="23"/>
        <v>293673</v>
      </c>
    </row>
    <row r="238" spans="1:9" x14ac:dyDescent="0.3">
      <c r="A238" s="1">
        <f t="shared" si="18"/>
        <v>228</v>
      </c>
      <c r="B238" s="1">
        <f>IF(A238&gt;$A$8*12,"",VLOOKUP(A238,Lists!B233:E833,2,FALSE))</f>
        <v>19</v>
      </c>
      <c r="C238" s="1">
        <f>IF(A238&gt;$A$8*12,"",VLOOKUP(A238,Lists!$B$6:$D$606,3,FALSE))</f>
        <v>85</v>
      </c>
      <c r="D238" s="87">
        <f t="shared" si="19"/>
        <v>0.05</v>
      </c>
      <c r="E238" s="72">
        <f t="shared" si="20"/>
        <v>293673</v>
      </c>
      <c r="F238" s="72">
        <f t="shared" si="21"/>
        <v>0</v>
      </c>
      <c r="G238" s="72">
        <f t="shared" si="22"/>
        <v>1224</v>
      </c>
      <c r="H238" s="72">
        <f>IF(A238&gt;$A$8*12,"",VLOOKUP(A238,Lists!B233:E822,4,FALSE))</f>
        <v>3542</v>
      </c>
      <c r="I238" s="72">
        <f t="shared" si="23"/>
        <v>291355</v>
      </c>
    </row>
    <row r="239" spans="1:9" x14ac:dyDescent="0.3">
      <c r="A239" s="1">
        <f t="shared" si="18"/>
        <v>229</v>
      </c>
      <c r="B239" s="1">
        <f>IF(A239&gt;$A$8*12,"",VLOOKUP(A239,Lists!B234:E834,2,FALSE))</f>
        <v>20</v>
      </c>
      <c r="C239" s="1">
        <f>IF(A239&gt;$A$8*12,"",VLOOKUP(A239,Lists!$B$6:$D$606,3,FALSE))</f>
        <v>86</v>
      </c>
      <c r="D239" s="87">
        <f t="shared" si="19"/>
        <v>0.05</v>
      </c>
      <c r="E239" s="72">
        <f t="shared" si="20"/>
        <v>291355</v>
      </c>
      <c r="F239" s="72">
        <f t="shared" si="21"/>
        <v>0</v>
      </c>
      <c r="G239" s="72">
        <f t="shared" si="22"/>
        <v>1214</v>
      </c>
      <c r="H239" s="72">
        <f>IF(A239&gt;$A$8*12,"",VLOOKUP(A239,Lists!B234:E823,4,FALSE))</f>
        <v>3648</v>
      </c>
      <c r="I239" s="72">
        <f t="shared" si="23"/>
        <v>288921</v>
      </c>
    </row>
    <row r="240" spans="1:9" x14ac:dyDescent="0.3">
      <c r="A240" s="1">
        <f t="shared" si="18"/>
        <v>230</v>
      </c>
      <c r="B240" s="1">
        <f>IF(A240&gt;$A$8*12,"",VLOOKUP(A240,Lists!B235:E835,2,FALSE))</f>
        <v>20</v>
      </c>
      <c r="C240" s="1">
        <f>IF(A240&gt;$A$8*12,"",VLOOKUP(A240,Lists!$B$6:$D$606,3,FALSE))</f>
        <v>86</v>
      </c>
      <c r="D240" s="87">
        <f t="shared" si="19"/>
        <v>0.05</v>
      </c>
      <c r="E240" s="72">
        <f t="shared" si="20"/>
        <v>288921</v>
      </c>
      <c r="F240" s="72">
        <f t="shared" si="21"/>
        <v>0</v>
      </c>
      <c r="G240" s="72">
        <f t="shared" si="22"/>
        <v>1204</v>
      </c>
      <c r="H240" s="72">
        <f>IF(A240&gt;$A$8*12,"",VLOOKUP(A240,Lists!B235:E824,4,FALSE))</f>
        <v>3648</v>
      </c>
      <c r="I240" s="72">
        <f t="shared" si="23"/>
        <v>286477</v>
      </c>
    </row>
    <row r="241" spans="1:9" x14ac:dyDescent="0.3">
      <c r="A241" s="1">
        <f t="shared" si="18"/>
        <v>231</v>
      </c>
      <c r="B241" s="1">
        <f>IF(A241&gt;$A$8*12,"",VLOOKUP(A241,Lists!B236:E836,2,FALSE))</f>
        <v>20</v>
      </c>
      <c r="C241" s="1">
        <f>IF(A241&gt;$A$8*12,"",VLOOKUP(A241,Lists!$B$6:$D$606,3,FALSE))</f>
        <v>86</v>
      </c>
      <c r="D241" s="87">
        <f t="shared" si="19"/>
        <v>0.05</v>
      </c>
      <c r="E241" s="72">
        <f t="shared" si="20"/>
        <v>286477</v>
      </c>
      <c r="F241" s="72">
        <f t="shared" si="21"/>
        <v>0</v>
      </c>
      <c r="G241" s="72">
        <f t="shared" si="22"/>
        <v>1194</v>
      </c>
      <c r="H241" s="72">
        <f>IF(A241&gt;$A$8*12,"",VLOOKUP(A241,Lists!B236:E825,4,FALSE))</f>
        <v>3648</v>
      </c>
      <c r="I241" s="72">
        <f t="shared" si="23"/>
        <v>284023</v>
      </c>
    </row>
    <row r="242" spans="1:9" x14ac:dyDescent="0.3">
      <c r="A242" s="1">
        <f t="shared" si="18"/>
        <v>232</v>
      </c>
      <c r="B242" s="1">
        <f>IF(A242&gt;$A$8*12,"",VLOOKUP(A242,Lists!B237:E837,2,FALSE))</f>
        <v>20</v>
      </c>
      <c r="C242" s="1">
        <f>IF(A242&gt;$A$8*12,"",VLOOKUP(A242,Lists!$B$6:$D$606,3,FALSE))</f>
        <v>86</v>
      </c>
      <c r="D242" s="87">
        <f t="shared" si="19"/>
        <v>0.05</v>
      </c>
      <c r="E242" s="72">
        <f t="shared" si="20"/>
        <v>284023</v>
      </c>
      <c r="F242" s="72">
        <f t="shared" si="21"/>
        <v>0</v>
      </c>
      <c r="G242" s="72">
        <f t="shared" si="22"/>
        <v>1183</v>
      </c>
      <c r="H242" s="72">
        <f>IF(A242&gt;$A$8*12,"",VLOOKUP(A242,Lists!B237:E826,4,FALSE))</f>
        <v>3648</v>
      </c>
      <c r="I242" s="72">
        <f t="shared" si="23"/>
        <v>281558</v>
      </c>
    </row>
    <row r="243" spans="1:9" x14ac:dyDescent="0.3">
      <c r="A243" s="1">
        <f t="shared" si="18"/>
        <v>233</v>
      </c>
      <c r="B243" s="1">
        <f>IF(A243&gt;$A$8*12,"",VLOOKUP(A243,Lists!B238:E838,2,FALSE))</f>
        <v>20</v>
      </c>
      <c r="C243" s="1">
        <f>IF(A243&gt;$A$8*12,"",VLOOKUP(A243,Lists!$B$6:$D$606,3,FALSE))</f>
        <v>86</v>
      </c>
      <c r="D243" s="87">
        <f t="shared" si="19"/>
        <v>0.05</v>
      </c>
      <c r="E243" s="72">
        <f t="shared" si="20"/>
        <v>281558</v>
      </c>
      <c r="F243" s="72">
        <f t="shared" si="21"/>
        <v>0</v>
      </c>
      <c r="G243" s="72">
        <f t="shared" si="22"/>
        <v>1173</v>
      </c>
      <c r="H243" s="72">
        <f>IF(A243&gt;$A$8*12,"",VLOOKUP(A243,Lists!B238:E827,4,FALSE))</f>
        <v>3648</v>
      </c>
      <c r="I243" s="72">
        <f t="shared" si="23"/>
        <v>279083</v>
      </c>
    </row>
    <row r="244" spans="1:9" x14ac:dyDescent="0.3">
      <c r="A244" s="1">
        <f t="shared" si="18"/>
        <v>234</v>
      </c>
      <c r="B244" s="1">
        <f>IF(A244&gt;$A$8*12,"",VLOOKUP(A244,Lists!B239:E839,2,FALSE))</f>
        <v>20</v>
      </c>
      <c r="C244" s="1">
        <f>IF(A244&gt;$A$8*12,"",VLOOKUP(A244,Lists!$B$6:$D$606,3,FALSE))</f>
        <v>86</v>
      </c>
      <c r="D244" s="87">
        <f t="shared" si="19"/>
        <v>0.05</v>
      </c>
      <c r="E244" s="72">
        <f t="shared" si="20"/>
        <v>279083</v>
      </c>
      <c r="F244" s="72">
        <f t="shared" si="21"/>
        <v>0</v>
      </c>
      <c r="G244" s="72">
        <f t="shared" si="22"/>
        <v>1163</v>
      </c>
      <c r="H244" s="72">
        <f>IF(A244&gt;$A$8*12,"",VLOOKUP(A244,Lists!B239:E828,4,FALSE))</f>
        <v>3648</v>
      </c>
      <c r="I244" s="72">
        <f t="shared" si="23"/>
        <v>276598</v>
      </c>
    </row>
    <row r="245" spans="1:9" x14ac:dyDescent="0.3">
      <c r="A245" s="1">
        <f t="shared" si="18"/>
        <v>235</v>
      </c>
      <c r="B245" s="1">
        <f>IF(A245&gt;$A$8*12,"",VLOOKUP(A245,Lists!B240:E840,2,FALSE))</f>
        <v>20</v>
      </c>
      <c r="C245" s="1">
        <f>IF(A245&gt;$A$8*12,"",VLOOKUP(A245,Lists!$B$6:$D$606,3,FALSE))</f>
        <v>86</v>
      </c>
      <c r="D245" s="87">
        <f t="shared" si="19"/>
        <v>0.05</v>
      </c>
      <c r="E245" s="72">
        <f t="shared" si="20"/>
        <v>276598</v>
      </c>
      <c r="F245" s="72">
        <f t="shared" si="21"/>
        <v>0</v>
      </c>
      <c r="G245" s="72">
        <f t="shared" si="22"/>
        <v>1152</v>
      </c>
      <c r="H245" s="72">
        <f>IF(A245&gt;$A$8*12,"",VLOOKUP(A245,Lists!B240:E829,4,FALSE))</f>
        <v>3648</v>
      </c>
      <c r="I245" s="72">
        <f t="shared" si="23"/>
        <v>274102</v>
      </c>
    </row>
    <row r="246" spans="1:9" x14ac:dyDescent="0.3">
      <c r="A246" s="1">
        <f t="shared" si="18"/>
        <v>236</v>
      </c>
      <c r="B246" s="1">
        <f>IF(A246&gt;$A$8*12,"",VLOOKUP(A246,Lists!B241:E841,2,FALSE))</f>
        <v>20</v>
      </c>
      <c r="C246" s="1">
        <f>IF(A246&gt;$A$8*12,"",VLOOKUP(A246,Lists!$B$6:$D$606,3,FALSE))</f>
        <v>86</v>
      </c>
      <c r="D246" s="87">
        <f t="shared" si="19"/>
        <v>0.05</v>
      </c>
      <c r="E246" s="72">
        <f t="shared" si="20"/>
        <v>274102</v>
      </c>
      <c r="F246" s="72">
        <f t="shared" si="21"/>
        <v>0</v>
      </c>
      <c r="G246" s="72">
        <f t="shared" si="22"/>
        <v>1142</v>
      </c>
      <c r="H246" s="72">
        <f>IF(A246&gt;$A$8*12,"",VLOOKUP(A246,Lists!B241:E830,4,FALSE))</f>
        <v>3648</v>
      </c>
      <c r="I246" s="72">
        <f t="shared" si="23"/>
        <v>271596</v>
      </c>
    </row>
    <row r="247" spans="1:9" x14ac:dyDescent="0.3">
      <c r="A247" s="1">
        <f t="shared" si="18"/>
        <v>237</v>
      </c>
      <c r="B247" s="1">
        <f>IF(A247&gt;$A$8*12,"",VLOOKUP(A247,Lists!B242:E842,2,FALSE))</f>
        <v>20</v>
      </c>
      <c r="C247" s="1">
        <f>IF(A247&gt;$A$8*12,"",VLOOKUP(A247,Lists!$B$6:$D$606,3,FALSE))</f>
        <v>86</v>
      </c>
      <c r="D247" s="87">
        <f t="shared" si="19"/>
        <v>0.05</v>
      </c>
      <c r="E247" s="72">
        <f t="shared" si="20"/>
        <v>271596</v>
      </c>
      <c r="F247" s="72">
        <f t="shared" si="21"/>
        <v>0</v>
      </c>
      <c r="G247" s="72">
        <f t="shared" si="22"/>
        <v>1132</v>
      </c>
      <c r="H247" s="72">
        <f>IF(A247&gt;$A$8*12,"",VLOOKUP(A247,Lists!B242:E831,4,FALSE))</f>
        <v>3648</v>
      </c>
      <c r="I247" s="72">
        <f t="shared" si="23"/>
        <v>269080</v>
      </c>
    </row>
    <row r="248" spans="1:9" x14ac:dyDescent="0.3">
      <c r="A248" s="1">
        <f t="shared" si="18"/>
        <v>238</v>
      </c>
      <c r="B248" s="1">
        <f>IF(A248&gt;$A$8*12,"",VLOOKUP(A248,Lists!B243:E843,2,FALSE))</f>
        <v>20</v>
      </c>
      <c r="C248" s="1">
        <f>IF(A248&gt;$A$8*12,"",VLOOKUP(A248,Lists!$B$6:$D$606,3,FALSE))</f>
        <v>86</v>
      </c>
      <c r="D248" s="87">
        <f t="shared" si="19"/>
        <v>0.05</v>
      </c>
      <c r="E248" s="72">
        <f t="shared" si="20"/>
        <v>269080</v>
      </c>
      <c r="F248" s="72">
        <f t="shared" si="21"/>
        <v>0</v>
      </c>
      <c r="G248" s="72">
        <f t="shared" si="22"/>
        <v>1121</v>
      </c>
      <c r="H248" s="72">
        <f>IF(A248&gt;$A$8*12,"",VLOOKUP(A248,Lists!B243:E832,4,FALSE))</f>
        <v>3648</v>
      </c>
      <c r="I248" s="72">
        <f t="shared" si="23"/>
        <v>266553</v>
      </c>
    </row>
    <row r="249" spans="1:9" x14ac:dyDescent="0.3">
      <c r="A249" s="1">
        <f t="shared" si="18"/>
        <v>239</v>
      </c>
      <c r="B249" s="1">
        <f>IF(A249&gt;$A$8*12,"",VLOOKUP(A249,Lists!B244:E844,2,FALSE))</f>
        <v>20</v>
      </c>
      <c r="C249" s="1">
        <f>IF(A249&gt;$A$8*12,"",VLOOKUP(A249,Lists!$B$6:$D$606,3,FALSE))</f>
        <v>86</v>
      </c>
      <c r="D249" s="87">
        <f t="shared" si="19"/>
        <v>0.05</v>
      </c>
      <c r="E249" s="72">
        <f t="shared" si="20"/>
        <v>266553</v>
      </c>
      <c r="F249" s="72">
        <f t="shared" si="21"/>
        <v>0</v>
      </c>
      <c r="G249" s="72">
        <f t="shared" si="22"/>
        <v>1111</v>
      </c>
      <c r="H249" s="72">
        <f>IF(A249&gt;$A$8*12,"",VLOOKUP(A249,Lists!B244:E833,4,FALSE))</f>
        <v>3648</v>
      </c>
      <c r="I249" s="72">
        <f t="shared" si="23"/>
        <v>264016</v>
      </c>
    </row>
    <row r="250" spans="1:9" x14ac:dyDescent="0.3">
      <c r="A250" s="1">
        <f t="shared" si="18"/>
        <v>240</v>
      </c>
      <c r="B250" s="1">
        <f>IF(A250&gt;$A$8*12,"",VLOOKUP(A250,Lists!B245:E845,2,FALSE))</f>
        <v>20</v>
      </c>
      <c r="C250" s="1">
        <f>IF(A250&gt;$A$8*12,"",VLOOKUP(A250,Lists!$B$6:$D$606,3,FALSE))</f>
        <v>86</v>
      </c>
      <c r="D250" s="87">
        <f t="shared" si="19"/>
        <v>0.05</v>
      </c>
      <c r="E250" s="72">
        <f t="shared" si="20"/>
        <v>264016</v>
      </c>
      <c r="F250" s="72">
        <f t="shared" si="21"/>
        <v>0</v>
      </c>
      <c r="G250" s="72">
        <f t="shared" si="22"/>
        <v>1100</v>
      </c>
      <c r="H250" s="72">
        <f>IF(A250&gt;$A$8*12,"",VLOOKUP(A250,Lists!B245:E834,4,FALSE))</f>
        <v>3648</v>
      </c>
      <c r="I250" s="72">
        <f t="shared" si="23"/>
        <v>261468</v>
      </c>
    </row>
    <row r="251" spans="1:9" x14ac:dyDescent="0.3">
      <c r="A251" s="1">
        <f t="shared" si="18"/>
        <v>241</v>
      </c>
      <c r="B251" s="1">
        <f>IF(A251&gt;$A$8*12,"",VLOOKUP(A251,Lists!B246:E846,2,FALSE))</f>
        <v>21</v>
      </c>
      <c r="C251" s="1">
        <f>IF(A251&gt;$A$8*12,"",VLOOKUP(A251,Lists!$B$6:$D$606,3,FALSE))</f>
        <v>87</v>
      </c>
      <c r="D251" s="87">
        <f t="shared" si="19"/>
        <v>0.05</v>
      </c>
      <c r="E251" s="72">
        <f t="shared" si="20"/>
        <v>261468</v>
      </c>
      <c r="F251" s="72">
        <f t="shared" si="21"/>
        <v>0</v>
      </c>
      <c r="G251" s="72">
        <f t="shared" si="22"/>
        <v>1089</v>
      </c>
      <c r="H251" s="72">
        <f>IF(A251&gt;$A$8*12,"",VLOOKUP(A251,Lists!B246:E835,4,FALSE))</f>
        <v>3757</v>
      </c>
      <c r="I251" s="72">
        <f t="shared" si="23"/>
        <v>258800</v>
      </c>
    </row>
    <row r="252" spans="1:9" x14ac:dyDescent="0.3">
      <c r="A252" s="1">
        <f t="shared" si="18"/>
        <v>242</v>
      </c>
      <c r="B252" s="1">
        <f>IF(A252&gt;$A$8*12,"",VLOOKUP(A252,Lists!B247:E847,2,FALSE))</f>
        <v>21</v>
      </c>
      <c r="C252" s="1">
        <f>IF(A252&gt;$A$8*12,"",VLOOKUP(A252,Lists!$B$6:$D$606,3,FALSE))</f>
        <v>87</v>
      </c>
      <c r="D252" s="87">
        <f t="shared" si="19"/>
        <v>0.05</v>
      </c>
      <c r="E252" s="72">
        <f t="shared" si="20"/>
        <v>258800</v>
      </c>
      <c r="F252" s="72">
        <f t="shared" si="21"/>
        <v>0</v>
      </c>
      <c r="G252" s="72">
        <f t="shared" si="22"/>
        <v>1078</v>
      </c>
      <c r="H252" s="72">
        <f>IF(A252&gt;$A$8*12,"",VLOOKUP(A252,Lists!B247:E836,4,FALSE))</f>
        <v>3757</v>
      </c>
      <c r="I252" s="72">
        <f t="shared" si="23"/>
        <v>256121</v>
      </c>
    </row>
    <row r="253" spans="1:9" x14ac:dyDescent="0.3">
      <c r="A253" s="1">
        <f t="shared" si="18"/>
        <v>243</v>
      </c>
      <c r="B253" s="1">
        <f>IF(A253&gt;$A$8*12,"",VLOOKUP(A253,Lists!B248:E848,2,FALSE))</f>
        <v>21</v>
      </c>
      <c r="C253" s="1">
        <f>IF(A253&gt;$A$8*12,"",VLOOKUP(A253,Lists!$B$6:$D$606,3,FALSE))</f>
        <v>87</v>
      </c>
      <c r="D253" s="87">
        <f t="shared" si="19"/>
        <v>0.05</v>
      </c>
      <c r="E253" s="72">
        <f t="shared" si="20"/>
        <v>256121</v>
      </c>
      <c r="F253" s="72">
        <f t="shared" si="21"/>
        <v>0</v>
      </c>
      <c r="G253" s="72">
        <f t="shared" si="22"/>
        <v>1067</v>
      </c>
      <c r="H253" s="72">
        <f>IF(A253&gt;$A$8*12,"",VLOOKUP(A253,Lists!B248:E837,4,FALSE))</f>
        <v>3757</v>
      </c>
      <c r="I253" s="72">
        <f t="shared" si="23"/>
        <v>253431</v>
      </c>
    </row>
    <row r="254" spans="1:9" x14ac:dyDescent="0.3">
      <c r="A254" s="1">
        <f t="shared" si="18"/>
        <v>244</v>
      </c>
      <c r="B254" s="1">
        <f>IF(A254&gt;$A$8*12,"",VLOOKUP(A254,Lists!B249:E849,2,FALSE))</f>
        <v>21</v>
      </c>
      <c r="C254" s="1">
        <f>IF(A254&gt;$A$8*12,"",VLOOKUP(A254,Lists!$B$6:$D$606,3,FALSE))</f>
        <v>87</v>
      </c>
      <c r="D254" s="87">
        <f t="shared" si="19"/>
        <v>0.05</v>
      </c>
      <c r="E254" s="72">
        <f t="shared" si="20"/>
        <v>253431</v>
      </c>
      <c r="F254" s="72">
        <f t="shared" si="21"/>
        <v>0</v>
      </c>
      <c r="G254" s="72">
        <f t="shared" si="22"/>
        <v>1056</v>
      </c>
      <c r="H254" s="72">
        <f>IF(A254&gt;$A$8*12,"",VLOOKUP(A254,Lists!B249:E838,4,FALSE))</f>
        <v>3757</v>
      </c>
      <c r="I254" s="72">
        <f t="shared" si="23"/>
        <v>250730</v>
      </c>
    </row>
    <row r="255" spans="1:9" x14ac:dyDescent="0.3">
      <c r="A255" s="1">
        <f t="shared" si="18"/>
        <v>245</v>
      </c>
      <c r="B255" s="1">
        <f>IF(A255&gt;$A$8*12,"",VLOOKUP(A255,Lists!B250:E850,2,FALSE))</f>
        <v>21</v>
      </c>
      <c r="C255" s="1">
        <f>IF(A255&gt;$A$8*12,"",VLOOKUP(A255,Lists!$B$6:$D$606,3,FALSE))</f>
        <v>87</v>
      </c>
      <c r="D255" s="87">
        <f t="shared" si="19"/>
        <v>0.05</v>
      </c>
      <c r="E255" s="72">
        <f t="shared" si="20"/>
        <v>250730</v>
      </c>
      <c r="F255" s="72">
        <f t="shared" si="21"/>
        <v>0</v>
      </c>
      <c r="G255" s="72">
        <f t="shared" si="22"/>
        <v>1045</v>
      </c>
      <c r="H255" s="72">
        <f>IF(A255&gt;$A$8*12,"",VLOOKUP(A255,Lists!B250:E839,4,FALSE))</f>
        <v>3757</v>
      </c>
      <c r="I255" s="72">
        <f t="shared" si="23"/>
        <v>248018</v>
      </c>
    </row>
    <row r="256" spans="1:9" x14ac:dyDescent="0.3">
      <c r="A256" s="1">
        <f t="shared" si="18"/>
        <v>246</v>
      </c>
      <c r="B256" s="1">
        <f>IF(A256&gt;$A$8*12,"",VLOOKUP(A256,Lists!B251:E851,2,FALSE))</f>
        <v>21</v>
      </c>
      <c r="C256" s="1">
        <f>IF(A256&gt;$A$8*12,"",VLOOKUP(A256,Lists!$B$6:$D$606,3,FALSE))</f>
        <v>87</v>
      </c>
      <c r="D256" s="87">
        <f t="shared" si="19"/>
        <v>0.05</v>
      </c>
      <c r="E256" s="72">
        <f t="shared" si="20"/>
        <v>248018</v>
      </c>
      <c r="F256" s="72">
        <f t="shared" si="21"/>
        <v>0</v>
      </c>
      <c r="G256" s="72">
        <f t="shared" si="22"/>
        <v>1033</v>
      </c>
      <c r="H256" s="72">
        <f>IF(A256&gt;$A$8*12,"",VLOOKUP(A256,Lists!B251:E840,4,FALSE))</f>
        <v>3757</v>
      </c>
      <c r="I256" s="72">
        <f t="shared" si="23"/>
        <v>245294</v>
      </c>
    </row>
    <row r="257" spans="1:9" x14ac:dyDescent="0.3">
      <c r="A257" s="1">
        <f t="shared" si="18"/>
        <v>247</v>
      </c>
      <c r="B257" s="1">
        <f>IF(A257&gt;$A$8*12,"",VLOOKUP(A257,Lists!B252:E852,2,FALSE))</f>
        <v>21</v>
      </c>
      <c r="C257" s="1">
        <f>IF(A257&gt;$A$8*12,"",VLOOKUP(A257,Lists!$B$6:$D$606,3,FALSE))</f>
        <v>87</v>
      </c>
      <c r="D257" s="87">
        <f t="shared" si="19"/>
        <v>0.05</v>
      </c>
      <c r="E257" s="72">
        <f t="shared" si="20"/>
        <v>245294</v>
      </c>
      <c r="F257" s="72">
        <f t="shared" si="21"/>
        <v>0</v>
      </c>
      <c r="G257" s="72">
        <f t="shared" si="22"/>
        <v>1022</v>
      </c>
      <c r="H257" s="72">
        <f>IF(A257&gt;$A$8*12,"",VLOOKUP(A257,Lists!B252:E841,4,FALSE))</f>
        <v>3757</v>
      </c>
      <c r="I257" s="72">
        <f t="shared" si="23"/>
        <v>242559</v>
      </c>
    </row>
    <row r="258" spans="1:9" x14ac:dyDescent="0.3">
      <c r="A258" s="1">
        <f t="shared" si="18"/>
        <v>248</v>
      </c>
      <c r="B258" s="1">
        <f>IF(A258&gt;$A$8*12,"",VLOOKUP(A258,Lists!B253:E853,2,FALSE))</f>
        <v>21</v>
      </c>
      <c r="C258" s="1">
        <f>IF(A258&gt;$A$8*12,"",VLOOKUP(A258,Lists!$B$6:$D$606,3,FALSE))</f>
        <v>87</v>
      </c>
      <c r="D258" s="87">
        <f t="shared" si="19"/>
        <v>0.05</v>
      </c>
      <c r="E258" s="72">
        <f t="shared" si="20"/>
        <v>242559</v>
      </c>
      <c r="F258" s="72">
        <f t="shared" si="21"/>
        <v>0</v>
      </c>
      <c r="G258" s="72">
        <f t="shared" si="22"/>
        <v>1011</v>
      </c>
      <c r="H258" s="72">
        <f>IF(A258&gt;$A$8*12,"",VLOOKUP(A258,Lists!B253:E842,4,FALSE))</f>
        <v>3757</v>
      </c>
      <c r="I258" s="72">
        <f t="shared" si="23"/>
        <v>239813</v>
      </c>
    </row>
    <row r="259" spans="1:9" x14ac:dyDescent="0.3">
      <c r="A259" s="1">
        <f t="shared" si="18"/>
        <v>249</v>
      </c>
      <c r="B259" s="1">
        <f>IF(A259&gt;$A$8*12,"",VLOOKUP(A259,Lists!B254:E854,2,FALSE))</f>
        <v>21</v>
      </c>
      <c r="C259" s="1">
        <f>IF(A259&gt;$A$8*12,"",VLOOKUP(A259,Lists!$B$6:$D$606,3,FALSE))</f>
        <v>87</v>
      </c>
      <c r="D259" s="87">
        <f t="shared" si="19"/>
        <v>0.05</v>
      </c>
      <c r="E259" s="72">
        <f t="shared" si="20"/>
        <v>239813</v>
      </c>
      <c r="F259" s="72">
        <f t="shared" si="21"/>
        <v>0</v>
      </c>
      <c r="G259" s="72">
        <f t="shared" si="22"/>
        <v>999</v>
      </c>
      <c r="H259" s="72">
        <f>IF(A259&gt;$A$8*12,"",VLOOKUP(A259,Lists!B254:E843,4,FALSE))</f>
        <v>3757</v>
      </c>
      <c r="I259" s="72">
        <f t="shared" si="23"/>
        <v>237055</v>
      </c>
    </row>
    <row r="260" spans="1:9" x14ac:dyDescent="0.3">
      <c r="A260" s="1">
        <f t="shared" si="18"/>
        <v>250</v>
      </c>
      <c r="B260" s="1">
        <f>IF(A260&gt;$A$8*12,"",VLOOKUP(A260,Lists!B255:E855,2,FALSE))</f>
        <v>21</v>
      </c>
      <c r="C260" s="1">
        <f>IF(A260&gt;$A$8*12,"",VLOOKUP(A260,Lists!$B$6:$D$606,3,FALSE))</f>
        <v>87</v>
      </c>
      <c r="D260" s="87">
        <f t="shared" si="19"/>
        <v>0.05</v>
      </c>
      <c r="E260" s="72">
        <f t="shared" si="20"/>
        <v>237055</v>
      </c>
      <c r="F260" s="72">
        <f t="shared" si="21"/>
        <v>0</v>
      </c>
      <c r="G260" s="72">
        <f t="shared" si="22"/>
        <v>988</v>
      </c>
      <c r="H260" s="72">
        <f>IF(A260&gt;$A$8*12,"",VLOOKUP(A260,Lists!B255:E844,4,FALSE))</f>
        <v>3757</v>
      </c>
      <c r="I260" s="72">
        <f t="shared" si="23"/>
        <v>234286</v>
      </c>
    </row>
    <row r="261" spans="1:9" x14ac:dyDescent="0.3">
      <c r="A261" s="1">
        <f t="shared" si="18"/>
        <v>251</v>
      </c>
      <c r="B261" s="1">
        <f>IF(A261&gt;$A$8*12,"",VLOOKUP(A261,Lists!B256:E856,2,FALSE))</f>
        <v>21</v>
      </c>
      <c r="C261" s="1">
        <f>IF(A261&gt;$A$8*12,"",VLOOKUP(A261,Lists!$B$6:$D$606,3,FALSE))</f>
        <v>87</v>
      </c>
      <c r="D261" s="87">
        <f t="shared" si="19"/>
        <v>0.05</v>
      </c>
      <c r="E261" s="72">
        <f t="shared" si="20"/>
        <v>234286</v>
      </c>
      <c r="F261" s="72">
        <f t="shared" si="21"/>
        <v>0</v>
      </c>
      <c r="G261" s="72">
        <f t="shared" si="22"/>
        <v>976</v>
      </c>
      <c r="H261" s="72">
        <f>IF(A261&gt;$A$8*12,"",VLOOKUP(A261,Lists!B256:E845,4,FALSE))</f>
        <v>3757</v>
      </c>
      <c r="I261" s="72">
        <f t="shared" si="23"/>
        <v>231505</v>
      </c>
    </row>
    <row r="262" spans="1:9" x14ac:dyDescent="0.3">
      <c r="A262" s="1">
        <f t="shared" si="18"/>
        <v>252</v>
      </c>
      <c r="B262" s="1">
        <f>IF(A262&gt;$A$8*12,"",VLOOKUP(A262,Lists!B257:E857,2,FALSE))</f>
        <v>21</v>
      </c>
      <c r="C262" s="1">
        <f>IF(A262&gt;$A$8*12,"",VLOOKUP(A262,Lists!$B$6:$D$606,3,FALSE))</f>
        <v>87</v>
      </c>
      <c r="D262" s="87">
        <f t="shared" si="19"/>
        <v>0.05</v>
      </c>
      <c r="E262" s="72">
        <f t="shared" si="20"/>
        <v>231505</v>
      </c>
      <c r="F262" s="72">
        <f t="shared" si="21"/>
        <v>0</v>
      </c>
      <c r="G262" s="72">
        <f t="shared" si="22"/>
        <v>965</v>
      </c>
      <c r="H262" s="72">
        <f>IF(A262&gt;$A$8*12,"",VLOOKUP(A262,Lists!B257:E846,4,FALSE))</f>
        <v>3757</v>
      </c>
      <c r="I262" s="72">
        <f t="shared" si="23"/>
        <v>228713</v>
      </c>
    </row>
    <row r="263" spans="1:9" x14ac:dyDescent="0.3">
      <c r="A263" s="1">
        <f t="shared" si="18"/>
        <v>253</v>
      </c>
      <c r="B263" s="1">
        <f>IF(A263&gt;$A$8*12,"",VLOOKUP(A263,Lists!B258:E858,2,FALSE))</f>
        <v>22</v>
      </c>
      <c r="C263" s="1">
        <f>IF(A263&gt;$A$8*12,"",VLOOKUP(A263,Lists!$B$6:$D$606,3,FALSE))</f>
        <v>88</v>
      </c>
      <c r="D263" s="87">
        <f t="shared" si="19"/>
        <v>0.05</v>
      </c>
      <c r="E263" s="72">
        <f t="shared" si="20"/>
        <v>228713</v>
      </c>
      <c r="F263" s="72">
        <f t="shared" si="21"/>
        <v>0</v>
      </c>
      <c r="G263" s="72">
        <f t="shared" si="22"/>
        <v>953</v>
      </c>
      <c r="H263" s="72">
        <f>IF(A263&gt;$A$8*12,"",VLOOKUP(A263,Lists!B258:E847,4,FALSE))</f>
        <v>3870</v>
      </c>
      <c r="I263" s="72">
        <f t="shared" si="23"/>
        <v>225796</v>
      </c>
    </row>
    <row r="264" spans="1:9" x14ac:dyDescent="0.3">
      <c r="A264" s="1">
        <f t="shared" si="18"/>
        <v>254</v>
      </c>
      <c r="B264" s="1">
        <f>IF(A264&gt;$A$8*12,"",VLOOKUP(A264,Lists!B259:E859,2,FALSE))</f>
        <v>22</v>
      </c>
      <c r="C264" s="1">
        <f>IF(A264&gt;$A$8*12,"",VLOOKUP(A264,Lists!$B$6:$D$606,3,FALSE))</f>
        <v>88</v>
      </c>
      <c r="D264" s="87">
        <f t="shared" si="19"/>
        <v>0.05</v>
      </c>
      <c r="E264" s="72">
        <f t="shared" si="20"/>
        <v>225796</v>
      </c>
      <c r="F264" s="72">
        <f t="shared" si="21"/>
        <v>0</v>
      </c>
      <c r="G264" s="72">
        <f t="shared" si="22"/>
        <v>941</v>
      </c>
      <c r="H264" s="72">
        <f>IF(A264&gt;$A$8*12,"",VLOOKUP(A264,Lists!B259:E848,4,FALSE))</f>
        <v>3870</v>
      </c>
      <c r="I264" s="72">
        <f t="shared" si="23"/>
        <v>222867</v>
      </c>
    </row>
    <row r="265" spans="1:9" x14ac:dyDescent="0.3">
      <c r="A265" s="1">
        <f t="shared" si="18"/>
        <v>255</v>
      </c>
      <c r="B265" s="1">
        <f>IF(A265&gt;$A$8*12,"",VLOOKUP(A265,Lists!B260:E860,2,FALSE))</f>
        <v>22</v>
      </c>
      <c r="C265" s="1">
        <f>IF(A265&gt;$A$8*12,"",VLOOKUP(A265,Lists!$B$6:$D$606,3,FALSE))</f>
        <v>88</v>
      </c>
      <c r="D265" s="87">
        <f t="shared" si="19"/>
        <v>0.05</v>
      </c>
      <c r="E265" s="72">
        <f t="shared" si="20"/>
        <v>222867</v>
      </c>
      <c r="F265" s="72">
        <f t="shared" si="21"/>
        <v>0</v>
      </c>
      <c r="G265" s="72">
        <f t="shared" si="22"/>
        <v>929</v>
      </c>
      <c r="H265" s="72">
        <f>IF(A265&gt;$A$8*12,"",VLOOKUP(A265,Lists!B260:E849,4,FALSE))</f>
        <v>3870</v>
      </c>
      <c r="I265" s="72">
        <f t="shared" si="23"/>
        <v>219926</v>
      </c>
    </row>
    <row r="266" spans="1:9" x14ac:dyDescent="0.3">
      <c r="A266" s="1">
        <f t="shared" si="18"/>
        <v>256</v>
      </c>
      <c r="B266" s="1">
        <f>IF(A266&gt;$A$8*12,"",VLOOKUP(A266,Lists!B261:E861,2,FALSE))</f>
        <v>22</v>
      </c>
      <c r="C266" s="1">
        <f>IF(A266&gt;$A$8*12,"",VLOOKUP(A266,Lists!$B$6:$D$606,3,FALSE))</f>
        <v>88</v>
      </c>
      <c r="D266" s="87">
        <f t="shared" si="19"/>
        <v>0.05</v>
      </c>
      <c r="E266" s="72">
        <f t="shared" si="20"/>
        <v>219926</v>
      </c>
      <c r="F266" s="72">
        <f t="shared" si="21"/>
        <v>0</v>
      </c>
      <c r="G266" s="72">
        <f t="shared" si="22"/>
        <v>916</v>
      </c>
      <c r="H266" s="72">
        <f>IF(A266&gt;$A$8*12,"",VLOOKUP(A266,Lists!B261:E850,4,FALSE))</f>
        <v>3870</v>
      </c>
      <c r="I266" s="72">
        <f t="shared" si="23"/>
        <v>216972</v>
      </c>
    </row>
    <row r="267" spans="1:9" x14ac:dyDescent="0.3">
      <c r="A267" s="1">
        <f t="shared" si="18"/>
        <v>257</v>
      </c>
      <c r="B267" s="1">
        <f>IF(A267&gt;$A$8*12,"",VLOOKUP(A267,Lists!B262:E862,2,FALSE))</f>
        <v>22</v>
      </c>
      <c r="C267" s="1">
        <f>IF(A267&gt;$A$8*12,"",VLOOKUP(A267,Lists!$B$6:$D$606,3,FALSE))</f>
        <v>88</v>
      </c>
      <c r="D267" s="87">
        <f t="shared" si="19"/>
        <v>0.05</v>
      </c>
      <c r="E267" s="72">
        <f t="shared" si="20"/>
        <v>216972</v>
      </c>
      <c r="F267" s="72">
        <f t="shared" si="21"/>
        <v>0</v>
      </c>
      <c r="G267" s="72">
        <f t="shared" si="22"/>
        <v>904</v>
      </c>
      <c r="H267" s="72">
        <f>IF(A267&gt;$A$8*12,"",VLOOKUP(A267,Lists!B262:E851,4,FALSE))</f>
        <v>3870</v>
      </c>
      <c r="I267" s="72">
        <f t="shared" si="23"/>
        <v>214006</v>
      </c>
    </row>
    <row r="268" spans="1:9" x14ac:dyDescent="0.3">
      <c r="A268" s="1">
        <f t="shared" ref="A268:A331" si="24">IF(A267&lt;($A$8*12),A267+1,"")</f>
        <v>258</v>
      </c>
      <c r="B268" s="1">
        <f>IF(A268&gt;$A$8*12,"",VLOOKUP(A268,Lists!B263:E863,2,FALSE))</f>
        <v>22</v>
      </c>
      <c r="C268" s="1">
        <f>IF(A268&gt;$A$8*12,"",VLOOKUP(A268,Lists!$B$6:$D$606,3,FALSE))</f>
        <v>88</v>
      </c>
      <c r="D268" s="87">
        <f t="shared" ref="D268:D331" si="25">IF(A268&gt;$A$8*12,"",D267)</f>
        <v>0.05</v>
      </c>
      <c r="E268" s="72">
        <f t="shared" ref="E268:E331" si="26">IF(A268&gt;$A$8*12,"",+I267)</f>
        <v>214006</v>
      </c>
      <c r="F268" s="72">
        <f t="shared" ref="F268:F331" si="27">IF(A268&gt;$A$8*12,"",F267)</f>
        <v>0</v>
      </c>
      <c r="G268" s="72">
        <f t="shared" ref="G268:G331" si="28">IF(A268&gt;$A$8*12,"",ROUND((+E268+F268)*D268/12,0))</f>
        <v>892</v>
      </c>
      <c r="H268" s="72">
        <f>IF(A268&gt;$A$8*12,"",VLOOKUP(A268,Lists!B263:E852,4,FALSE))</f>
        <v>3870</v>
      </c>
      <c r="I268" s="72">
        <f t="shared" ref="I268:I331" si="29">IF(A268&gt;$A$8*12,"",+E268+F268+G268-H268)</f>
        <v>211028</v>
      </c>
    </row>
    <row r="269" spans="1:9" x14ac:dyDescent="0.3">
      <c r="A269" s="1">
        <f t="shared" si="24"/>
        <v>259</v>
      </c>
      <c r="B269" s="1">
        <f>IF(A269&gt;$A$8*12,"",VLOOKUP(A269,Lists!B264:E864,2,FALSE))</f>
        <v>22</v>
      </c>
      <c r="C269" s="1">
        <f>IF(A269&gt;$A$8*12,"",VLOOKUP(A269,Lists!$B$6:$D$606,3,FALSE))</f>
        <v>88</v>
      </c>
      <c r="D269" s="87">
        <f t="shared" si="25"/>
        <v>0.05</v>
      </c>
      <c r="E269" s="72">
        <f t="shared" si="26"/>
        <v>211028</v>
      </c>
      <c r="F269" s="72">
        <f t="shared" si="27"/>
        <v>0</v>
      </c>
      <c r="G269" s="72">
        <f t="shared" si="28"/>
        <v>879</v>
      </c>
      <c r="H269" s="72">
        <f>IF(A269&gt;$A$8*12,"",VLOOKUP(A269,Lists!B264:E853,4,FALSE))</f>
        <v>3870</v>
      </c>
      <c r="I269" s="72">
        <f t="shared" si="29"/>
        <v>208037</v>
      </c>
    </row>
    <row r="270" spans="1:9" x14ac:dyDescent="0.3">
      <c r="A270" s="1">
        <f t="shared" si="24"/>
        <v>260</v>
      </c>
      <c r="B270" s="1">
        <f>IF(A270&gt;$A$8*12,"",VLOOKUP(A270,Lists!B265:E865,2,FALSE))</f>
        <v>22</v>
      </c>
      <c r="C270" s="1">
        <f>IF(A270&gt;$A$8*12,"",VLOOKUP(A270,Lists!$B$6:$D$606,3,FALSE))</f>
        <v>88</v>
      </c>
      <c r="D270" s="87">
        <f t="shared" si="25"/>
        <v>0.05</v>
      </c>
      <c r="E270" s="72">
        <f t="shared" si="26"/>
        <v>208037</v>
      </c>
      <c r="F270" s="72">
        <f t="shared" si="27"/>
        <v>0</v>
      </c>
      <c r="G270" s="72">
        <f t="shared" si="28"/>
        <v>867</v>
      </c>
      <c r="H270" s="72">
        <f>IF(A270&gt;$A$8*12,"",VLOOKUP(A270,Lists!B265:E854,4,FALSE))</f>
        <v>3870</v>
      </c>
      <c r="I270" s="72">
        <f t="shared" si="29"/>
        <v>205034</v>
      </c>
    </row>
    <row r="271" spans="1:9" x14ac:dyDescent="0.3">
      <c r="A271" s="1">
        <f t="shared" si="24"/>
        <v>261</v>
      </c>
      <c r="B271" s="1">
        <f>IF(A271&gt;$A$8*12,"",VLOOKUP(A271,Lists!B266:E866,2,FALSE))</f>
        <v>22</v>
      </c>
      <c r="C271" s="1">
        <f>IF(A271&gt;$A$8*12,"",VLOOKUP(A271,Lists!$B$6:$D$606,3,FALSE))</f>
        <v>88</v>
      </c>
      <c r="D271" s="87">
        <f t="shared" si="25"/>
        <v>0.05</v>
      </c>
      <c r="E271" s="72">
        <f t="shared" si="26"/>
        <v>205034</v>
      </c>
      <c r="F271" s="72">
        <f t="shared" si="27"/>
        <v>0</v>
      </c>
      <c r="G271" s="72">
        <f t="shared" si="28"/>
        <v>854</v>
      </c>
      <c r="H271" s="72">
        <f>IF(A271&gt;$A$8*12,"",VLOOKUP(A271,Lists!B266:E855,4,FALSE))</f>
        <v>3870</v>
      </c>
      <c r="I271" s="72">
        <f t="shared" si="29"/>
        <v>202018</v>
      </c>
    </row>
    <row r="272" spans="1:9" x14ac:dyDescent="0.3">
      <c r="A272" s="1">
        <f t="shared" si="24"/>
        <v>262</v>
      </c>
      <c r="B272" s="1">
        <f>IF(A272&gt;$A$8*12,"",VLOOKUP(A272,Lists!B267:E867,2,FALSE))</f>
        <v>22</v>
      </c>
      <c r="C272" s="1">
        <f>IF(A272&gt;$A$8*12,"",VLOOKUP(A272,Lists!$B$6:$D$606,3,FALSE))</f>
        <v>88</v>
      </c>
      <c r="D272" s="87">
        <f t="shared" si="25"/>
        <v>0.05</v>
      </c>
      <c r="E272" s="72">
        <f t="shared" si="26"/>
        <v>202018</v>
      </c>
      <c r="F272" s="72">
        <f t="shared" si="27"/>
        <v>0</v>
      </c>
      <c r="G272" s="72">
        <f t="shared" si="28"/>
        <v>842</v>
      </c>
      <c r="H272" s="72">
        <f>IF(A272&gt;$A$8*12,"",VLOOKUP(A272,Lists!B267:E856,4,FALSE))</f>
        <v>3870</v>
      </c>
      <c r="I272" s="72">
        <f t="shared" si="29"/>
        <v>198990</v>
      </c>
    </row>
    <row r="273" spans="1:9" x14ac:dyDescent="0.3">
      <c r="A273" s="1">
        <f t="shared" si="24"/>
        <v>263</v>
      </c>
      <c r="B273" s="1">
        <f>IF(A273&gt;$A$8*12,"",VLOOKUP(A273,Lists!B268:E868,2,FALSE))</f>
        <v>22</v>
      </c>
      <c r="C273" s="1">
        <f>IF(A273&gt;$A$8*12,"",VLOOKUP(A273,Lists!$B$6:$D$606,3,FALSE))</f>
        <v>88</v>
      </c>
      <c r="D273" s="87">
        <f t="shared" si="25"/>
        <v>0.05</v>
      </c>
      <c r="E273" s="72">
        <f t="shared" si="26"/>
        <v>198990</v>
      </c>
      <c r="F273" s="72">
        <f t="shared" si="27"/>
        <v>0</v>
      </c>
      <c r="G273" s="72">
        <f t="shared" si="28"/>
        <v>829</v>
      </c>
      <c r="H273" s="72">
        <f>IF(A273&gt;$A$8*12,"",VLOOKUP(A273,Lists!B268:E857,4,FALSE))</f>
        <v>3870</v>
      </c>
      <c r="I273" s="72">
        <f t="shared" si="29"/>
        <v>195949</v>
      </c>
    </row>
    <row r="274" spans="1:9" x14ac:dyDescent="0.3">
      <c r="A274" s="1">
        <f t="shared" si="24"/>
        <v>264</v>
      </c>
      <c r="B274" s="1">
        <f>IF(A274&gt;$A$8*12,"",VLOOKUP(A274,Lists!B269:E869,2,FALSE))</f>
        <v>22</v>
      </c>
      <c r="C274" s="1">
        <f>IF(A274&gt;$A$8*12,"",VLOOKUP(A274,Lists!$B$6:$D$606,3,FALSE))</f>
        <v>88</v>
      </c>
      <c r="D274" s="87">
        <f t="shared" si="25"/>
        <v>0.05</v>
      </c>
      <c r="E274" s="72">
        <f t="shared" si="26"/>
        <v>195949</v>
      </c>
      <c r="F274" s="72">
        <f t="shared" si="27"/>
        <v>0</v>
      </c>
      <c r="G274" s="72">
        <f t="shared" si="28"/>
        <v>816</v>
      </c>
      <c r="H274" s="72">
        <f>IF(A274&gt;$A$8*12,"",VLOOKUP(A274,Lists!B269:E858,4,FALSE))</f>
        <v>3870</v>
      </c>
      <c r="I274" s="72">
        <f t="shared" si="29"/>
        <v>192895</v>
      </c>
    </row>
    <row r="275" spans="1:9" x14ac:dyDescent="0.3">
      <c r="A275" s="1">
        <f t="shared" si="24"/>
        <v>265</v>
      </c>
      <c r="B275" s="1">
        <f>IF(A275&gt;$A$8*12,"",VLOOKUP(A275,Lists!B270:E870,2,FALSE))</f>
        <v>23</v>
      </c>
      <c r="C275" s="1">
        <f>IF(A275&gt;$A$8*12,"",VLOOKUP(A275,Lists!$B$6:$D$606,3,FALSE))</f>
        <v>89</v>
      </c>
      <c r="D275" s="87">
        <f t="shared" si="25"/>
        <v>0.05</v>
      </c>
      <c r="E275" s="72">
        <f t="shared" si="26"/>
        <v>192895</v>
      </c>
      <c r="F275" s="72">
        <f t="shared" si="27"/>
        <v>0</v>
      </c>
      <c r="G275" s="72">
        <f t="shared" si="28"/>
        <v>804</v>
      </c>
      <c r="H275" s="72">
        <f>IF(A275&gt;$A$8*12,"",VLOOKUP(A275,Lists!B270:E859,4,FALSE))</f>
        <v>3986</v>
      </c>
      <c r="I275" s="72">
        <f t="shared" si="29"/>
        <v>189713</v>
      </c>
    </row>
    <row r="276" spans="1:9" x14ac:dyDescent="0.3">
      <c r="A276" s="1">
        <f t="shared" si="24"/>
        <v>266</v>
      </c>
      <c r="B276" s="1">
        <f>IF(A276&gt;$A$8*12,"",VLOOKUP(A276,Lists!B271:E871,2,FALSE))</f>
        <v>23</v>
      </c>
      <c r="C276" s="1">
        <f>IF(A276&gt;$A$8*12,"",VLOOKUP(A276,Lists!$B$6:$D$606,3,FALSE))</f>
        <v>89</v>
      </c>
      <c r="D276" s="87">
        <f t="shared" si="25"/>
        <v>0.05</v>
      </c>
      <c r="E276" s="72">
        <f t="shared" si="26"/>
        <v>189713</v>
      </c>
      <c r="F276" s="72">
        <f t="shared" si="27"/>
        <v>0</v>
      </c>
      <c r="G276" s="72">
        <f t="shared" si="28"/>
        <v>790</v>
      </c>
      <c r="H276" s="72">
        <f>IF(A276&gt;$A$8*12,"",VLOOKUP(A276,Lists!B271:E860,4,FALSE))</f>
        <v>3986</v>
      </c>
      <c r="I276" s="72">
        <f t="shared" si="29"/>
        <v>186517</v>
      </c>
    </row>
    <row r="277" spans="1:9" x14ac:dyDescent="0.3">
      <c r="A277" s="1">
        <f t="shared" si="24"/>
        <v>267</v>
      </c>
      <c r="B277" s="1">
        <f>IF(A277&gt;$A$8*12,"",VLOOKUP(A277,Lists!B272:E872,2,FALSE))</f>
        <v>23</v>
      </c>
      <c r="C277" s="1">
        <f>IF(A277&gt;$A$8*12,"",VLOOKUP(A277,Lists!$B$6:$D$606,3,FALSE))</f>
        <v>89</v>
      </c>
      <c r="D277" s="87">
        <f t="shared" si="25"/>
        <v>0.05</v>
      </c>
      <c r="E277" s="72">
        <f t="shared" si="26"/>
        <v>186517</v>
      </c>
      <c r="F277" s="72">
        <f t="shared" si="27"/>
        <v>0</v>
      </c>
      <c r="G277" s="72">
        <f t="shared" si="28"/>
        <v>777</v>
      </c>
      <c r="H277" s="72">
        <f>IF(A277&gt;$A$8*12,"",VLOOKUP(A277,Lists!B272:E861,4,FALSE))</f>
        <v>3986</v>
      </c>
      <c r="I277" s="72">
        <f t="shared" si="29"/>
        <v>183308</v>
      </c>
    </row>
    <row r="278" spans="1:9" x14ac:dyDescent="0.3">
      <c r="A278" s="1">
        <f t="shared" si="24"/>
        <v>268</v>
      </c>
      <c r="B278" s="1">
        <f>IF(A278&gt;$A$8*12,"",VLOOKUP(A278,Lists!B273:E873,2,FALSE))</f>
        <v>23</v>
      </c>
      <c r="C278" s="1">
        <f>IF(A278&gt;$A$8*12,"",VLOOKUP(A278,Lists!$B$6:$D$606,3,FALSE))</f>
        <v>89</v>
      </c>
      <c r="D278" s="87">
        <f t="shared" si="25"/>
        <v>0.05</v>
      </c>
      <c r="E278" s="72">
        <f t="shared" si="26"/>
        <v>183308</v>
      </c>
      <c r="F278" s="72">
        <f t="shared" si="27"/>
        <v>0</v>
      </c>
      <c r="G278" s="72">
        <f t="shared" si="28"/>
        <v>764</v>
      </c>
      <c r="H278" s="72">
        <f>IF(A278&gt;$A$8*12,"",VLOOKUP(A278,Lists!B273:E862,4,FALSE))</f>
        <v>3986</v>
      </c>
      <c r="I278" s="72">
        <f t="shared" si="29"/>
        <v>180086</v>
      </c>
    </row>
    <row r="279" spans="1:9" x14ac:dyDescent="0.3">
      <c r="A279" s="1">
        <f t="shared" si="24"/>
        <v>269</v>
      </c>
      <c r="B279" s="1">
        <f>IF(A279&gt;$A$8*12,"",VLOOKUP(A279,Lists!B274:E874,2,FALSE))</f>
        <v>23</v>
      </c>
      <c r="C279" s="1">
        <f>IF(A279&gt;$A$8*12,"",VLOOKUP(A279,Lists!$B$6:$D$606,3,FALSE))</f>
        <v>89</v>
      </c>
      <c r="D279" s="87">
        <f t="shared" si="25"/>
        <v>0.05</v>
      </c>
      <c r="E279" s="72">
        <f t="shared" si="26"/>
        <v>180086</v>
      </c>
      <c r="F279" s="72">
        <f t="shared" si="27"/>
        <v>0</v>
      </c>
      <c r="G279" s="72">
        <f t="shared" si="28"/>
        <v>750</v>
      </c>
      <c r="H279" s="72">
        <f>IF(A279&gt;$A$8*12,"",VLOOKUP(A279,Lists!B274:E863,4,FALSE))</f>
        <v>3986</v>
      </c>
      <c r="I279" s="72">
        <f t="shared" si="29"/>
        <v>176850</v>
      </c>
    </row>
    <row r="280" spans="1:9" x14ac:dyDescent="0.3">
      <c r="A280" s="1">
        <f t="shared" si="24"/>
        <v>270</v>
      </c>
      <c r="B280" s="1">
        <f>IF(A280&gt;$A$8*12,"",VLOOKUP(A280,Lists!B275:E875,2,FALSE))</f>
        <v>23</v>
      </c>
      <c r="C280" s="1">
        <f>IF(A280&gt;$A$8*12,"",VLOOKUP(A280,Lists!$B$6:$D$606,3,FALSE))</f>
        <v>89</v>
      </c>
      <c r="D280" s="87">
        <f t="shared" si="25"/>
        <v>0.05</v>
      </c>
      <c r="E280" s="72">
        <f t="shared" si="26"/>
        <v>176850</v>
      </c>
      <c r="F280" s="72">
        <f t="shared" si="27"/>
        <v>0</v>
      </c>
      <c r="G280" s="72">
        <f t="shared" si="28"/>
        <v>737</v>
      </c>
      <c r="H280" s="72">
        <f>IF(A280&gt;$A$8*12,"",VLOOKUP(A280,Lists!B275:E864,4,FALSE))</f>
        <v>3986</v>
      </c>
      <c r="I280" s="72">
        <f t="shared" si="29"/>
        <v>173601</v>
      </c>
    </row>
    <row r="281" spans="1:9" x14ac:dyDescent="0.3">
      <c r="A281" s="1">
        <f t="shared" si="24"/>
        <v>271</v>
      </c>
      <c r="B281" s="1">
        <f>IF(A281&gt;$A$8*12,"",VLOOKUP(A281,Lists!B276:E876,2,FALSE))</f>
        <v>23</v>
      </c>
      <c r="C281" s="1">
        <f>IF(A281&gt;$A$8*12,"",VLOOKUP(A281,Lists!$B$6:$D$606,3,FALSE))</f>
        <v>89</v>
      </c>
      <c r="D281" s="87">
        <f t="shared" si="25"/>
        <v>0.05</v>
      </c>
      <c r="E281" s="72">
        <f t="shared" si="26"/>
        <v>173601</v>
      </c>
      <c r="F281" s="72">
        <f t="shared" si="27"/>
        <v>0</v>
      </c>
      <c r="G281" s="72">
        <f t="shared" si="28"/>
        <v>723</v>
      </c>
      <c r="H281" s="72">
        <f>IF(A281&gt;$A$8*12,"",VLOOKUP(A281,Lists!B276:E865,4,FALSE))</f>
        <v>3986</v>
      </c>
      <c r="I281" s="72">
        <f t="shared" si="29"/>
        <v>170338</v>
      </c>
    </row>
    <row r="282" spans="1:9" x14ac:dyDescent="0.3">
      <c r="A282" s="1">
        <f t="shared" si="24"/>
        <v>272</v>
      </c>
      <c r="B282" s="1">
        <f>IF(A282&gt;$A$8*12,"",VLOOKUP(A282,Lists!B277:E877,2,FALSE))</f>
        <v>23</v>
      </c>
      <c r="C282" s="1">
        <f>IF(A282&gt;$A$8*12,"",VLOOKUP(A282,Lists!$B$6:$D$606,3,FALSE))</f>
        <v>89</v>
      </c>
      <c r="D282" s="87">
        <f t="shared" si="25"/>
        <v>0.05</v>
      </c>
      <c r="E282" s="72">
        <f t="shared" si="26"/>
        <v>170338</v>
      </c>
      <c r="F282" s="72">
        <f t="shared" si="27"/>
        <v>0</v>
      </c>
      <c r="G282" s="72">
        <f t="shared" si="28"/>
        <v>710</v>
      </c>
      <c r="H282" s="72">
        <f>IF(A282&gt;$A$8*12,"",VLOOKUP(A282,Lists!B277:E866,4,FALSE))</f>
        <v>3986</v>
      </c>
      <c r="I282" s="72">
        <f t="shared" si="29"/>
        <v>167062</v>
      </c>
    </row>
    <row r="283" spans="1:9" x14ac:dyDescent="0.3">
      <c r="A283" s="1">
        <f t="shared" si="24"/>
        <v>273</v>
      </c>
      <c r="B283" s="1">
        <f>IF(A283&gt;$A$8*12,"",VLOOKUP(A283,Lists!B278:E878,2,FALSE))</f>
        <v>23</v>
      </c>
      <c r="C283" s="1">
        <f>IF(A283&gt;$A$8*12,"",VLOOKUP(A283,Lists!$B$6:$D$606,3,FALSE))</f>
        <v>89</v>
      </c>
      <c r="D283" s="87">
        <f t="shared" si="25"/>
        <v>0.05</v>
      </c>
      <c r="E283" s="72">
        <f t="shared" si="26"/>
        <v>167062</v>
      </c>
      <c r="F283" s="72">
        <f t="shared" si="27"/>
        <v>0</v>
      </c>
      <c r="G283" s="72">
        <f t="shared" si="28"/>
        <v>696</v>
      </c>
      <c r="H283" s="72">
        <f>IF(A283&gt;$A$8*12,"",VLOOKUP(A283,Lists!B278:E867,4,FALSE))</f>
        <v>3986</v>
      </c>
      <c r="I283" s="72">
        <f t="shared" si="29"/>
        <v>163772</v>
      </c>
    </row>
    <row r="284" spans="1:9" x14ac:dyDescent="0.3">
      <c r="A284" s="1">
        <f t="shared" si="24"/>
        <v>274</v>
      </c>
      <c r="B284" s="1">
        <f>IF(A284&gt;$A$8*12,"",VLOOKUP(A284,Lists!B279:E879,2,FALSE))</f>
        <v>23</v>
      </c>
      <c r="C284" s="1">
        <f>IF(A284&gt;$A$8*12,"",VLOOKUP(A284,Lists!$B$6:$D$606,3,FALSE))</f>
        <v>89</v>
      </c>
      <c r="D284" s="87">
        <f t="shared" si="25"/>
        <v>0.05</v>
      </c>
      <c r="E284" s="72">
        <f t="shared" si="26"/>
        <v>163772</v>
      </c>
      <c r="F284" s="72">
        <f t="shared" si="27"/>
        <v>0</v>
      </c>
      <c r="G284" s="72">
        <f t="shared" si="28"/>
        <v>682</v>
      </c>
      <c r="H284" s="72">
        <f>IF(A284&gt;$A$8*12,"",VLOOKUP(A284,Lists!B279:E868,4,FALSE))</f>
        <v>3986</v>
      </c>
      <c r="I284" s="72">
        <f t="shared" si="29"/>
        <v>160468</v>
      </c>
    </row>
    <row r="285" spans="1:9" x14ac:dyDescent="0.3">
      <c r="A285" s="1">
        <f t="shared" si="24"/>
        <v>275</v>
      </c>
      <c r="B285" s="1">
        <f>IF(A285&gt;$A$8*12,"",VLOOKUP(A285,Lists!B280:E880,2,FALSE))</f>
        <v>23</v>
      </c>
      <c r="C285" s="1">
        <f>IF(A285&gt;$A$8*12,"",VLOOKUP(A285,Lists!$B$6:$D$606,3,FALSE))</f>
        <v>89</v>
      </c>
      <c r="D285" s="87">
        <f t="shared" si="25"/>
        <v>0.05</v>
      </c>
      <c r="E285" s="72">
        <f t="shared" si="26"/>
        <v>160468</v>
      </c>
      <c r="F285" s="72">
        <f t="shared" si="27"/>
        <v>0</v>
      </c>
      <c r="G285" s="72">
        <f t="shared" si="28"/>
        <v>669</v>
      </c>
      <c r="H285" s="72">
        <f>IF(A285&gt;$A$8*12,"",VLOOKUP(A285,Lists!B280:E869,4,FALSE))</f>
        <v>3986</v>
      </c>
      <c r="I285" s="72">
        <f t="shared" si="29"/>
        <v>157151</v>
      </c>
    </row>
    <row r="286" spans="1:9" x14ac:dyDescent="0.3">
      <c r="A286" s="1">
        <f t="shared" si="24"/>
        <v>276</v>
      </c>
      <c r="B286" s="1">
        <f>IF(A286&gt;$A$8*12,"",VLOOKUP(A286,Lists!B281:E881,2,FALSE))</f>
        <v>23</v>
      </c>
      <c r="C286" s="1">
        <f>IF(A286&gt;$A$8*12,"",VLOOKUP(A286,Lists!$B$6:$D$606,3,FALSE))</f>
        <v>89</v>
      </c>
      <c r="D286" s="87">
        <f t="shared" si="25"/>
        <v>0.05</v>
      </c>
      <c r="E286" s="72">
        <f t="shared" si="26"/>
        <v>157151</v>
      </c>
      <c r="F286" s="72">
        <f t="shared" si="27"/>
        <v>0</v>
      </c>
      <c r="G286" s="72">
        <f t="shared" si="28"/>
        <v>655</v>
      </c>
      <c r="H286" s="72">
        <f>IF(A286&gt;$A$8*12,"",VLOOKUP(A286,Lists!B281:E870,4,FALSE))</f>
        <v>3986</v>
      </c>
      <c r="I286" s="72">
        <f t="shared" si="29"/>
        <v>153820</v>
      </c>
    </row>
    <row r="287" spans="1:9" x14ac:dyDescent="0.3">
      <c r="A287" s="1">
        <f t="shared" si="24"/>
        <v>277</v>
      </c>
      <c r="B287" s="1">
        <f>IF(A287&gt;$A$8*12,"",VLOOKUP(A287,Lists!B282:E882,2,FALSE))</f>
        <v>24</v>
      </c>
      <c r="C287" s="1">
        <f>IF(A287&gt;$A$8*12,"",VLOOKUP(A287,Lists!$B$6:$D$606,3,FALSE))</f>
        <v>90</v>
      </c>
      <c r="D287" s="87">
        <f t="shared" si="25"/>
        <v>0.05</v>
      </c>
      <c r="E287" s="72">
        <f t="shared" si="26"/>
        <v>153820</v>
      </c>
      <c r="F287" s="72">
        <f t="shared" si="27"/>
        <v>0</v>
      </c>
      <c r="G287" s="72">
        <f t="shared" si="28"/>
        <v>641</v>
      </c>
      <c r="H287" s="72">
        <f>IF(A287&gt;$A$8*12,"",VLOOKUP(A287,Lists!B282:E871,4,FALSE))</f>
        <v>4106</v>
      </c>
      <c r="I287" s="72">
        <f t="shared" si="29"/>
        <v>150355</v>
      </c>
    </row>
    <row r="288" spans="1:9" x14ac:dyDescent="0.3">
      <c r="A288" s="1">
        <f t="shared" si="24"/>
        <v>278</v>
      </c>
      <c r="B288" s="1">
        <f>IF(A288&gt;$A$8*12,"",VLOOKUP(A288,Lists!B283:E883,2,FALSE))</f>
        <v>24</v>
      </c>
      <c r="C288" s="1">
        <f>IF(A288&gt;$A$8*12,"",VLOOKUP(A288,Lists!$B$6:$D$606,3,FALSE))</f>
        <v>90</v>
      </c>
      <c r="D288" s="87">
        <f t="shared" si="25"/>
        <v>0.05</v>
      </c>
      <c r="E288" s="72">
        <f t="shared" si="26"/>
        <v>150355</v>
      </c>
      <c r="F288" s="72">
        <f t="shared" si="27"/>
        <v>0</v>
      </c>
      <c r="G288" s="72">
        <f t="shared" si="28"/>
        <v>626</v>
      </c>
      <c r="H288" s="72">
        <f>IF(A288&gt;$A$8*12,"",VLOOKUP(A288,Lists!B283:E872,4,FALSE))</f>
        <v>4106</v>
      </c>
      <c r="I288" s="72">
        <f t="shared" si="29"/>
        <v>146875</v>
      </c>
    </row>
    <row r="289" spans="1:9" x14ac:dyDescent="0.3">
      <c r="A289" s="1">
        <f t="shared" si="24"/>
        <v>279</v>
      </c>
      <c r="B289" s="1">
        <f>IF(A289&gt;$A$8*12,"",VLOOKUP(A289,Lists!B284:E884,2,FALSE))</f>
        <v>24</v>
      </c>
      <c r="C289" s="1">
        <f>IF(A289&gt;$A$8*12,"",VLOOKUP(A289,Lists!$B$6:$D$606,3,FALSE))</f>
        <v>90</v>
      </c>
      <c r="D289" s="87">
        <f t="shared" si="25"/>
        <v>0.05</v>
      </c>
      <c r="E289" s="72">
        <f t="shared" si="26"/>
        <v>146875</v>
      </c>
      <c r="F289" s="72">
        <f t="shared" si="27"/>
        <v>0</v>
      </c>
      <c r="G289" s="72">
        <f t="shared" si="28"/>
        <v>612</v>
      </c>
      <c r="H289" s="72">
        <f>IF(A289&gt;$A$8*12,"",VLOOKUP(A289,Lists!B284:E873,4,FALSE))</f>
        <v>4106</v>
      </c>
      <c r="I289" s="72">
        <f t="shared" si="29"/>
        <v>143381</v>
      </c>
    </row>
    <row r="290" spans="1:9" x14ac:dyDescent="0.3">
      <c r="A290" s="1">
        <f t="shared" si="24"/>
        <v>280</v>
      </c>
      <c r="B290" s="1">
        <f>IF(A290&gt;$A$8*12,"",VLOOKUP(A290,Lists!B285:E885,2,FALSE))</f>
        <v>24</v>
      </c>
      <c r="C290" s="1">
        <f>IF(A290&gt;$A$8*12,"",VLOOKUP(A290,Lists!$B$6:$D$606,3,FALSE))</f>
        <v>90</v>
      </c>
      <c r="D290" s="87">
        <f t="shared" si="25"/>
        <v>0.05</v>
      </c>
      <c r="E290" s="72">
        <f t="shared" si="26"/>
        <v>143381</v>
      </c>
      <c r="F290" s="72">
        <f t="shared" si="27"/>
        <v>0</v>
      </c>
      <c r="G290" s="72">
        <f t="shared" si="28"/>
        <v>597</v>
      </c>
      <c r="H290" s="72">
        <f>IF(A290&gt;$A$8*12,"",VLOOKUP(A290,Lists!B285:E874,4,FALSE))</f>
        <v>4106</v>
      </c>
      <c r="I290" s="72">
        <f t="shared" si="29"/>
        <v>139872</v>
      </c>
    </row>
    <row r="291" spans="1:9" x14ac:dyDescent="0.3">
      <c r="A291" s="1">
        <f t="shared" si="24"/>
        <v>281</v>
      </c>
      <c r="B291" s="1">
        <f>IF(A291&gt;$A$8*12,"",VLOOKUP(A291,Lists!B286:E886,2,FALSE))</f>
        <v>24</v>
      </c>
      <c r="C291" s="1">
        <f>IF(A291&gt;$A$8*12,"",VLOOKUP(A291,Lists!$B$6:$D$606,3,FALSE))</f>
        <v>90</v>
      </c>
      <c r="D291" s="87">
        <f t="shared" si="25"/>
        <v>0.05</v>
      </c>
      <c r="E291" s="72">
        <f t="shared" si="26"/>
        <v>139872</v>
      </c>
      <c r="F291" s="72">
        <f t="shared" si="27"/>
        <v>0</v>
      </c>
      <c r="G291" s="72">
        <f t="shared" si="28"/>
        <v>583</v>
      </c>
      <c r="H291" s="72">
        <f>IF(A291&gt;$A$8*12,"",VLOOKUP(A291,Lists!B286:E875,4,FALSE))</f>
        <v>4106</v>
      </c>
      <c r="I291" s="72">
        <f t="shared" si="29"/>
        <v>136349</v>
      </c>
    </row>
    <row r="292" spans="1:9" x14ac:dyDescent="0.3">
      <c r="A292" s="1">
        <f t="shared" si="24"/>
        <v>282</v>
      </c>
      <c r="B292" s="1">
        <f>IF(A292&gt;$A$8*12,"",VLOOKUP(A292,Lists!B287:E887,2,FALSE))</f>
        <v>24</v>
      </c>
      <c r="C292" s="1">
        <f>IF(A292&gt;$A$8*12,"",VLOOKUP(A292,Lists!$B$6:$D$606,3,FALSE))</f>
        <v>90</v>
      </c>
      <c r="D292" s="87">
        <f t="shared" si="25"/>
        <v>0.05</v>
      </c>
      <c r="E292" s="72">
        <f t="shared" si="26"/>
        <v>136349</v>
      </c>
      <c r="F292" s="72">
        <f t="shared" si="27"/>
        <v>0</v>
      </c>
      <c r="G292" s="72">
        <f t="shared" si="28"/>
        <v>568</v>
      </c>
      <c r="H292" s="72">
        <f>IF(A292&gt;$A$8*12,"",VLOOKUP(A292,Lists!B287:E876,4,FALSE))</f>
        <v>4106</v>
      </c>
      <c r="I292" s="72">
        <f t="shared" si="29"/>
        <v>132811</v>
      </c>
    </row>
    <row r="293" spans="1:9" x14ac:dyDescent="0.3">
      <c r="A293" s="1">
        <f t="shared" si="24"/>
        <v>283</v>
      </c>
      <c r="B293" s="1">
        <f>IF(A293&gt;$A$8*12,"",VLOOKUP(A293,Lists!B288:E888,2,FALSE))</f>
        <v>24</v>
      </c>
      <c r="C293" s="1">
        <f>IF(A293&gt;$A$8*12,"",VLOOKUP(A293,Lists!$B$6:$D$606,3,FALSE))</f>
        <v>90</v>
      </c>
      <c r="D293" s="87">
        <f t="shared" si="25"/>
        <v>0.05</v>
      </c>
      <c r="E293" s="72">
        <f t="shared" si="26"/>
        <v>132811</v>
      </c>
      <c r="F293" s="72">
        <f t="shared" si="27"/>
        <v>0</v>
      </c>
      <c r="G293" s="72">
        <f t="shared" si="28"/>
        <v>553</v>
      </c>
      <c r="H293" s="72">
        <f>IF(A293&gt;$A$8*12,"",VLOOKUP(A293,Lists!B288:E877,4,FALSE))</f>
        <v>4106</v>
      </c>
      <c r="I293" s="72">
        <f t="shared" si="29"/>
        <v>129258</v>
      </c>
    </row>
    <row r="294" spans="1:9" x14ac:dyDescent="0.3">
      <c r="A294" s="1">
        <f t="shared" si="24"/>
        <v>284</v>
      </c>
      <c r="B294" s="1">
        <f>IF(A294&gt;$A$8*12,"",VLOOKUP(A294,Lists!B289:E889,2,FALSE))</f>
        <v>24</v>
      </c>
      <c r="C294" s="1">
        <f>IF(A294&gt;$A$8*12,"",VLOOKUP(A294,Lists!$B$6:$D$606,3,FALSE))</f>
        <v>90</v>
      </c>
      <c r="D294" s="87">
        <f t="shared" si="25"/>
        <v>0.05</v>
      </c>
      <c r="E294" s="72">
        <f t="shared" si="26"/>
        <v>129258</v>
      </c>
      <c r="F294" s="72">
        <f t="shared" si="27"/>
        <v>0</v>
      </c>
      <c r="G294" s="72">
        <f t="shared" si="28"/>
        <v>539</v>
      </c>
      <c r="H294" s="72">
        <f>IF(A294&gt;$A$8*12,"",VLOOKUP(A294,Lists!B289:E878,4,FALSE))</f>
        <v>4106</v>
      </c>
      <c r="I294" s="72">
        <f t="shared" si="29"/>
        <v>125691</v>
      </c>
    </row>
    <row r="295" spans="1:9" x14ac:dyDescent="0.3">
      <c r="A295" s="1">
        <f t="shared" si="24"/>
        <v>285</v>
      </c>
      <c r="B295" s="1">
        <f>IF(A295&gt;$A$8*12,"",VLOOKUP(A295,Lists!B290:E890,2,FALSE))</f>
        <v>24</v>
      </c>
      <c r="C295" s="1">
        <f>IF(A295&gt;$A$8*12,"",VLOOKUP(A295,Lists!$B$6:$D$606,3,FALSE))</f>
        <v>90</v>
      </c>
      <c r="D295" s="87">
        <f t="shared" si="25"/>
        <v>0.05</v>
      </c>
      <c r="E295" s="72">
        <f t="shared" si="26"/>
        <v>125691</v>
      </c>
      <c r="F295" s="72">
        <f t="shared" si="27"/>
        <v>0</v>
      </c>
      <c r="G295" s="72">
        <f t="shared" si="28"/>
        <v>524</v>
      </c>
      <c r="H295" s="72">
        <f>IF(A295&gt;$A$8*12,"",VLOOKUP(A295,Lists!B290:E879,4,FALSE))</f>
        <v>4106</v>
      </c>
      <c r="I295" s="72">
        <f t="shared" si="29"/>
        <v>122109</v>
      </c>
    </row>
    <row r="296" spans="1:9" x14ac:dyDescent="0.3">
      <c r="A296" s="1">
        <f t="shared" si="24"/>
        <v>286</v>
      </c>
      <c r="B296" s="1">
        <f>IF(A296&gt;$A$8*12,"",VLOOKUP(A296,Lists!B291:E891,2,FALSE))</f>
        <v>24</v>
      </c>
      <c r="C296" s="1">
        <f>IF(A296&gt;$A$8*12,"",VLOOKUP(A296,Lists!$B$6:$D$606,3,FALSE))</f>
        <v>90</v>
      </c>
      <c r="D296" s="87">
        <f t="shared" si="25"/>
        <v>0.05</v>
      </c>
      <c r="E296" s="72">
        <f t="shared" si="26"/>
        <v>122109</v>
      </c>
      <c r="F296" s="72">
        <f t="shared" si="27"/>
        <v>0</v>
      </c>
      <c r="G296" s="72">
        <f t="shared" si="28"/>
        <v>509</v>
      </c>
      <c r="H296" s="72">
        <f>IF(A296&gt;$A$8*12,"",VLOOKUP(A296,Lists!B291:E880,4,FALSE))</f>
        <v>4106</v>
      </c>
      <c r="I296" s="72">
        <f t="shared" si="29"/>
        <v>118512</v>
      </c>
    </row>
    <row r="297" spans="1:9" x14ac:dyDescent="0.3">
      <c r="A297" s="1">
        <f t="shared" si="24"/>
        <v>287</v>
      </c>
      <c r="B297" s="1">
        <f>IF(A297&gt;$A$8*12,"",VLOOKUP(A297,Lists!B292:E892,2,FALSE))</f>
        <v>24</v>
      </c>
      <c r="C297" s="1">
        <f>IF(A297&gt;$A$8*12,"",VLOOKUP(A297,Lists!$B$6:$D$606,3,FALSE))</f>
        <v>90</v>
      </c>
      <c r="D297" s="87">
        <f t="shared" si="25"/>
        <v>0.05</v>
      </c>
      <c r="E297" s="72">
        <f t="shared" si="26"/>
        <v>118512</v>
      </c>
      <c r="F297" s="72">
        <f t="shared" si="27"/>
        <v>0</v>
      </c>
      <c r="G297" s="72">
        <f t="shared" si="28"/>
        <v>494</v>
      </c>
      <c r="H297" s="72">
        <f>IF(A297&gt;$A$8*12,"",VLOOKUP(A297,Lists!B292:E881,4,FALSE))</f>
        <v>4106</v>
      </c>
      <c r="I297" s="72">
        <f t="shared" si="29"/>
        <v>114900</v>
      </c>
    </row>
    <row r="298" spans="1:9" x14ac:dyDescent="0.3">
      <c r="A298" s="1">
        <f t="shared" si="24"/>
        <v>288</v>
      </c>
      <c r="B298" s="1">
        <f>IF(A298&gt;$A$8*12,"",VLOOKUP(A298,Lists!B293:E893,2,FALSE))</f>
        <v>24</v>
      </c>
      <c r="C298" s="1">
        <f>IF(A298&gt;$A$8*12,"",VLOOKUP(A298,Lists!$B$6:$D$606,3,FALSE))</f>
        <v>90</v>
      </c>
      <c r="D298" s="87">
        <f t="shared" si="25"/>
        <v>0.05</v>
      </c>
      <c r="E298" s="72">
        <f t="shared" si="26"/>
        <v>114900</v>
      </c>
      <c r="F298" s="72">
        <f t="shared" si="27"/>
        <v>0</v>
      </c>
      <c r="G298" s="72">
        <f t="shared" si="28"/>
        <v>479</v>
      </c>
      <c r="H298" s="72">
        <f>IF(A298&gt;$A$8*12,"",VLOOKUP(A298,Lists!B293:E882,4,FALSE))</f>
        <v>4106</v>
      </c>
      <c r="I298" s="72">
        <f t="shared" si="29"/>
        <v>111273</v>
      </c>
    </row>
    <row r="299" spans="1:9" x14ac:dyDescent="0.3">
      <c r="A299" s="1">
        <f t="shared" si="24"/>
        <v>289</v>
      </c>
      <c r="B299" s="1">
        <f>IF(A299&gt;$A$8*12,"",VLOOKUP(A299,Lists!B294:E894,2,FALSE))</f>
        <v>25</v>
      </c>
      <c r="C299" s="1">
        <f>IF(A299&gt;$A$8*12,"",VLOOKUP(A299,Lists!$B$6:$D$606,3,FALSE))</f>
        <v>91</v>
      </c>
      <c r="D299" s="87">
        <f t="shared" si="25"/>
        <v>0.05</v>
      </c>
      <c r="E299" s="72">
        <f t="shared" si="26"/>
        <v>111273</v>
      </c>
      <c r="F299" s="72">
        <f t="shared" si="27"/>
        <v>0</v>
      </c>
      <c r="G299" s="72">
        <f t="shared" si="28"/>
        <v>464</v>
      </c>
      <c r="H299" s="72">
        <f>IF(A299&gt;$A$8*12,"",VLOOKUP(A299,Lists!B294:E883,4,FALSE))</f>
        <v>4229</v>
      </c>
      <c r="I299" s="72">
        <f t="shared" si="29"/>
        <v>107508</v>
      </c>
    </row>
    <row r="300" spans="1:9" x14ac:dyDescent="0.3">
      <c r="A300" s="1">
        <f t="shared" si="24"/>
        <v>290</v>
      </c>
      <c r="B300" s="1">
        <f>IF(A300&gt;$A$8*12,"",VLOOKUP(A300,Lists!B295:E895,2,FALSE))</f>
        <v>25</v>
      </c>
      <c r="C300" s="1">
        <f>IF(A300&gt;$A$8*12,"",VLOOKUP(A300,Lists!$B$6:$D$606,3,FALSE))</f>
        <v>91</v>
      </c>
      <c r="D300" s="87">
        <f t="shared" si="25"/>
        <v>0.05</v>
      </c>
      <c r="E300" s="72">
        <f t="shared" si="26"/>
        <v>107508</v>
      </c>
      <c r="F300" s="72">
        <f t="shared" si="27"/>
        <v>0</v>
      </c>
      <c r="G300" s="72">
        <f t="shared" si="28"/>
        <v>448</v>
      </c>
      <c r="H300" s="72">
        <f>IF(A300&gt;$A$8*12,"",VLOOKUP(A300,Lists!B295:E884,4,FALSE))</f>
        <v>4229</v>
      </c>
      <c r="I300" s="72">
        <f t="shared" si="29"/>
        <v>103727</v>
      </c>
    </row>
    <row r="301" spans="1:9" x14ac:dyDescent="0.3">
      <c r="A301" s="1">
        <f t="shared" si="24"/>
        <v>291</v>
      </c>
      <c r="B301" s="1">
        <f>IF(A301&gt;$A$8*12,"",VLOOKUP(A301,Lists!B296:E896,2,FALSE))</f>
        <v>25</v>
      </c>
      <c r="C301" s="1">
        <f>IF(A301&gt;$A$8*12,"",VLOOKUP(A301,Lists!$B$6:$D$606,3,FALSE))</f>
        <v>91</v>
      </c>
      <c r="D301" s="87">
        <f t="shared" si="25"/>
        <v>0.05</v>
      </c>
      <c r="E301" s="72">
        <f t="shared" si="26"/>
        <v>103727</v>
      </c>
      <c r="F301" s="72">
        <f t="shared" si="27"/>
        <v>0</v>
      </c>
      <c r="G301" s="72">
        <f t="shared" si="28"/>
        <v>432</v>
      </c>
      <c r="H301" s="72">
        <f>IF(A301&gt;$A$8*12,"",VLOOKUP(A301,Lists!B296:E885,4,FALSE))</f>
        <v>4229</v>
      </c>
      <c r="I301" s="72">
        <f t="shared" si="29"/>
        <v>99930</v>
      </c>
    </row>
    <row r="302" spans="1:9" x14ac:dyDescent="0.3">
      <c r="A302" s="1">
        <f t="shared" si="24"/>
        <v>292</v>
      </c>
      <c r="B302" s="1">
        <f>IF(A302&gt;$A$8*12,"",VLOOKUP(A302,Lists!B297:E897,2,FALSE))</f>
        <v>25</v>
      </c>
      <c r="C302" s="1">
        <f>IF(A302&gt;$A$8*12,"",VLOOKUP(A302,Lists!$B$6:$D$606,3,FALSE))</f>
        <v>91</v>
      </c>
      <c r="D302" s="87">
        <f t="shared" si="25"/>
        <v>0.05</v>
      </c>
      <c r="E302" s="72">
        <f t="shared" si="26"/>
        <v>99930</v>
      </c>
      <c r="F302" s="72">
        <f t="shared" si="27"/>
        <v>0</v>
      </c>
      <c r="G302" s="72">
        <f t="shared" si="28"/>
        <v>416</v>
      </c>
      <c r="H302" s="72">
        <f>IF(A302&gt;$A$8*12,"",VLOOKUP(A302,Lists!B297:E886,4,FALSE))</f>
        <v>4229</v>
      </c>
      <c r="I302" s="72">
        <f t="shared" si="29"/>
        <v>96117</v>
      </c>
    </row>
    <row r="303" spans="1:9" x14ac:dyDescent="0.3">
      <c r="A303" s="1">
        <f t="shared" si="24"/>
        <v>293</v>
      </c>
      <c r="B303" s="1">
        <f>IF(A303&gt;$A$8*12,"",VLOOKUP(A303,Lists!B298:E898,2,FALSE))</f>
        <v>25</v>
      </c>
      <c r="C303" s="1">
        <f>IF(A303&gt;$A$8*12,"",VLOOKUP(A303,Lists!$B$6:$D$606,3,FALSE))</f>
        <v>91</v>
      </c>
      <c r="D303" s="87">
        <f t="shared" si="25"/>
        <v>0.05</v>
      </c>
      <c r="E303" s="72">
        <f t="shared" si="26"/>
        <v>96117</v>
      </c>
      <c r="F303" s="72">
        <f t="shared" si="27"/>
        <v>0</v>
      </c>
      <c r="G303" s="72">
        <f t="shared" si="28"/>
        <v>400</v>
      </c>
      <c r="H303" s="72">
        <f>IF(A303&gt;$A$8*12,"",VLOOKUP(A303,Lists!B298:E887,4,FALSE))</f>
        <v>4229</v>
      </c>
      <c r="I303" s="72">
        <f t="shared" si="29"/>
        <v>92288</v>
      </c>
    </row>
    <row r="304" spans="1:9" x14ac:dyDescent="0.3">
      <c r="A304" s="1">
        <f t="shared" si="24"/>
        <v>294</v>
      </c>
      <c r="B304" s="1">
        <f>IF(A304&gt;$A$8*12,"",VLOOKUP(A304,Lists!B299:E899,2,FALSE))</f>
        <v>25</v>
      </c>
      <c r="C304" s="1">
        <f>IF(A304&gt;$A$8*12,"",VLOOKUP(A304,Lists!$B$6:$D$606,3,FALSE))</f>
        <v>91</v>
      </c>
      <c r="D304" s="87">
        <f t="shared" si="25"/>
        <v>0.05</v>
      </c>
      <c r="E304" s="72">
        <f t="shared" si="26"/>
        <v>92288</v>
      </c>
      <c r="F304" s="72">
        <f t="shared" si="27"/>
        <v>0</v>
      </c>
      <c r="G304" s="72">
        <f t="shared" si="28"/>
        <v>385</v>
      </c>
      <c r="H304" s="72">
        <f>IF(A304&gt;$A$8*12,"",VLOOKUP(A304,Lists!B299:E888,4,FALSE))</f>
        <v>4229</v>
      </c>
      <c r="I304" s="72">
        <f t="shared" si="29"/>
        <v>88444</v>
      </c>
    </row>
    <row r="305" spans="1:9" x14ac:dyDescent="0.3">
      <c r="A305" s="1">
        <f t="shared" si="24"/>
        <v>295</v>
      </c>
      <c r="B305" s="1">
        <f>IF(A305&gt;$A$8*12,"",VLOOKUP(A305,Lists!B300:E900,2,FALSE))</f>
        <v>25</v>
      </c>
      <c r="C305" s="1">
        <f>IF(A305&gt;$A$8*12,"",VLOOKUP(A305,Lists!$B$6:$D$606,3,FALSE))</f>
        <v>91</v>
      </c>
      <c r="D305" s="87">
        <f t="shared" si="25"/>
        <v>0.05</v>
      </c>
      <c r="E305" s="72">
        <f t="shared" si="26"/>
        <v>88444</v>
      </c>
      <c r="F305" s="72">
        <f t="shared" si="27"/>
        <v>0</v>
      </c>
      <c r="G305" s="72">
        <f t="shared" si="28"/>
        <v>369</v>
      </c>
      <c r="H305" s="72">
        <f>IF(A305&gt;$A$8*12,"",VLOOKUP(A305,Lists!B300:E889,4,FALSE))</f>
        <v>4229</v>
      </c>
      <c r="I305" s="72">
        <f t="shared" si="29"/>
        <v>84584</v>
      </c>
    </row>
    <row r="306" spans="1:9" x14ac:dyDescent="0.3">
      <c r="A306" s="1">
        <f t="shared" si="24"/>
        <v>296</v>
      </c>
      <c r="B306" s="1">
        <f>IF(A306&gt;$A$8*12,"",VLOOKUP(A306,Lists!B301:E901,2,FALSE))</f>
        <v>25</v>
      </c>
      <c r="C306" s="1">
        <f>IF(A306&gt;$A$8*12,"",VLOOKUP(A306,Lists!$B$6:$D$606,3,FALSE))</f>
        <v>91</v>
      </c>
      <c r="D306" s="87">
        <f t="shared" si="25"/>
        <v>0.05</v>
      </c>
      <c r="E306" s="72">
        <f t="shared" si="26"/>
        <v>84584</v>
      </c>
      <c r="F306" s="72">
        <f t="shared" si="27"/>
        <v>0</v>
      </c>
      <c r="G306" s="72">
        <f t="shared" si="28"/>
        <v>352</v>
      </c>
      <c r="H306" s="72">
        <f>IF(A306&gt;$A$8*12,"",VLOOKUP(A306,Lists!B301:E890,4,FALSE))</f>
        <v>4229</v>
      </c>
      <c r="I306" s="72">
        <f t="shared" si="29"/>
        <v>80707</v>
      </c>
    </row>
    <row r="307" spans="1:9" x14ac:dyDescent="0.3">
      <c r="A307" s="1">
        <f t="shared" si="24"/>
        <v>297</v>
      </c>
      <c r="B307" s="1">
        <f>IF(A307&gt;$A$8*12,"",VLOOKUP(A307,Lists!B302:E902,2,FALSE))</f>
        <v>25</v>
      </c>
      <c r="C307" s="1">
        <f>IF(A307&gt;$A$8*12,"",VLOOKUP(A307,Lists!$B$6:$D$606,3,FALSE))</f>
        <v>91</v>
      </c>
      <c r="D307" s="87">
        <f t="shared" si="25"/>
        <v>0.05</v>
      </c>
      <c r="E307" s="72">
        <f t="shared" si="26"/>
        <v>80707</v>
      </c>
      <c r="F307" s="72">
        <f t="shared" si="27"/>
        <v>0</v>
      </c>
      <c r="G307" s="72">
        <f t="shared" si="28"/>
        <v>336</v>
      </c>
      <c r="H307" s="72">
        <f>IF(A307&gt;$A$8*12,"",VLOOKUP(A307,Lists!B302:E891,4,FALSE))</f>
        <v>4229</v>
      </c>
      <c r="I307" s="72">
        <f t="shared" si="29"/>
        <v>76814</v>
      </c>
    </row>
    <row r="308" spans="1:9" x14ac:dyDescent="0.3">
      <c r="A308" s="1">
        <f t="shared" si="24"/>
        <v>298</v>
      </c>
      <c r="B308" s="1">
        <f>IF(A308&gt;$A$8*12,"",VLOOKUP(A308,Lists!B303:E903,2,FALSE))</f>
        <v>25</v>
      </c>
      <c r="C308" s="1">
        <f>IF(A308&gt;$A$8*12,"",VLOOKUP(A308,Lists!$B$6:$D$606,3,FALSE))</f>
        <v>91</v>
      </c>
      <c r="D308" s="87">
        <f t="shared" si="25"/>
        <v>0.05</v>
      </c>
      <c r="E308" s="72">
        <f t="shared" si="26"/>
        <v>76814</v>
      </c>
      <c r="F308" s="72">
        <f t="shared" si="27"/>
        <v>0</v>
      </c>
      <c r="G308" s="72">
        <f t="shared" si="28"/>
        <v>320</v>
      </c>
      <c r="H308" s="72">
        <f>IF(A308&gt;$A$8*12,"",VLOOKUP(A308,Lists!B303:E892,4,FALSE))</f>
        <v>4229</v>
      </c>
      <c r="I308" s="72">
        <f t="shared" si="29"/>
        <v>72905</v>
      </c>
    </row>
    <row r="309" spans="1:9" x14ac:dyDescent="0.3">
      <c r="A309" s="1">
        <f t="shared" si="24"/>
        <v>299</v>
      </c>
      <c r="B309" s="1">
        <f>IF(A309&gt;$A$8*12,"",VLOOKUP(A309,Lists!B304:E904,2,FALSE))</f>
        <v>25</v>
      </c>
      <c r="C309" s="1">
        <f>IF(A309&gt;$A$8*12,"",VLOOKUP(A309,Lists!$B$6:$D$606,3,FALSE))</f>
        <v>91</v>
      </c>
      <c r="D309" s="87">
        <f t="shared" si="25"/>
        <v>0.05</v>
      </c>
      <c r="E309" s="72">
        <f t="shared" si="26"/>
        <v>72905</v>
      </c>
      <c r="F309" s="72">
        <f t="shared" si="27"/>
        <v>0</v>
      </c>
      <c r="G309" s="72">
        <f t="shared" si="28"/>
        <v>304</v>
      </c>
      <c r="H309" s="72">
        <f>IF(A309&gt;$A$8*12,"",VLOOKUP(A309,Lists!B304:E893,4,FALSE))</f>
        <v>4229</v>
      </c>
      <c r="I309" s="72">
        <f t="shared" si="29"/>
        <v>68980</v>
      </c>
    </row>
    <row r="310" spans="1:9" x14ac:dyDescent="0.3">
      <c r="A310" s="1">
        <f t="shared" si="24"/>
        <v>300</v>
      </c>
      <c r="B310" s="1">
        <f>IF(A310&gt;$A$8*12,"",VLOOKUP(A310,Lists!B305:E905,2,FALSE))</f>
        <v>25</v>
      </c>
      <c r="C310" s="1">
        <f>IF(A310&gt;$A$8*12,"",VLOOKUP(A310,Lists!$B$6:$D$606,3,FALSE))</f>
        <v>91</v>
      </c>
      <c r="D310" s="87">
        <f t="shared" si="25"/>
        <v>0.05</v>
      </c>
      <c r="E310" s="72">
        <f t="shared" si="26"/>
        <v>68980</v>
      </c>
      <c r="F310" s="72">
        <f t="shared" si="27"/>
        <v>0</v>
      </c>
      <c r="G310" s="72">
        <f t="shared" si="28"/>
        <v>287</v>
      </c>
      <c r="H310" s="72">
        <f>IF(A310&gt;$A$8*12,"",VLOOKUP(A310,Lists!B305:E894,4,FALSE))</f>
        <v>4229</v>
      </c>
      <c r="I310" s="72">
        <f t="shared" si="29"/>
        <v>65038</v>
      </c>
    </row>
    <row r="311" spans="1:9" x14ac:dyDescent="0.3">
      <c r="A311" s="1">
        <f t="shared" si="24"/>
        <v>301</v>
      </c>
      <c r="B311" s="1">
        <f>IF(A311&gt;$A$8*12,"",VLOOKUP(A311,Lists!B306:E906,2,FALSE))</f>
        <v>26</v>
      </c>
      <c r="C311" s="1">
        <f>IF(A311&gt;$A$8*12,"",VLOOKUP(A311,Lists!$B$6:$D$606,3,FALSE))</f>
        <v>92</v>
      </c>
      <c r="D311" s="87">
        <f t="shared" si="25"/>
        <v>0.05</v>
      </c>
      <c r="E311" s="72">
        <f t="shared" si="26"/>
        <v>65038</v>
      </c>
      <c r="F311" s="72">
        <f t="shared" si="27"/>
        <v>0</v>
      </c>
      <c r="G311" s="72">
        <f t="shared" si="28"/>
        <v>271</v>
      </c>
      <c r="H311" s="72">
        <f>IF(A311&gt;$A$8*12,"",VLOOKUP(A311,Lists!B306:E895,4,FALSE))</f>
        <v>4356</v>
      </c>
      <c r="I311" s="72">
        <f t="shared" si="29"/>
        <v>60953</v>
      </c>
    </row>
    <row r="312" spans="1:9" x14ac:dyDescent="0.3">
      <c r="A312" s="1">
        <f t="shared" si="24"/>
        <v>302</v>
      </c>
      <c r="B312" s="1">
        <f>IF(A312&gt;$A$8*12,"",VLOOKUP(A312,Lists!B307:E907,2,FALSE))</f>
        <v>26</v>
      </c>
      <c r="C312" s="1">
        <f>IF(A312&gt;$A$8*12,"",VLOOKUP(A312,Lists!$B$6:$D$606,3,FALSE))</f>
        <v>92</v>
      </c>
      <c r="D312" s="87">
        <f t="shared" si="25"/>
        <v>0.05</v>
      </c>
      <c r="E312" s="72">
        <f t="shared" si="26"/>
        <v>60953</v>
      </c>
      <c r="F312" s="72">
        <f t="shared" si="27"/>
        <v>0</v>
      </c>
      <c r="G312" s="72">
        <f t="shared" si="28"/>
        <v>254</v>
      </c>
      <c r="H312" s="72">
        <f>IF(A312&gt;$A$8*12,"",VLOOKUP(A312,Lists!B307:E896,4,FALSE))</f>
        <v>4356</v>
      </c>
      <c r="I312" s="72">
        <f t="shared" si="29"/>
        <v>56851</v>
      </c>
    </row>
    <row r="313" spans="1:9" x14ac:dyDescent="0.3">
      <c r="A313" s="1">
        <f t="shared" si="24"/>
        <v>303</v>
      </c>
      <c r="B313" s="1">
        <f>IF(A313&gt;$A$8*12,"",VLOOKUP(A313,Lists!B308:E908,2,FALSE))</f>
        <v>26</v>
      </c>
      <c r="C313" s="1">
        <f>IF(A313&gt;$A$8*12,"",VLOOKUP(A313,Lists!$B$6:$D$606,3,FALSE))</f>
        <v>92</v>
      </c>
      <c r="D313" s="87">
        <f t="shared" si="25"/>
        <v>0.05</v>
      </c>
      <c r="E313" s="72">
        <f t="shared" si="26"/>
        <v>56851</v>
      </c>
      <c r="F313" s="72">
        <f t="shared" si="27"/>
        <v>0</v>
      </c>
      <c r="G313" s="72">
        <f t="shared" si="28"/>
        <v>237</v>
      </c>
      <c r="H313" s="72">
        <f>IF(A313&gt;$A$8*12,"",VLOOKUP(A313,Lists!B308:E897,4,FALSE))</f>
        <v>4356</v>
      </c>
      <c r="I313" s="72">
        <f t="shared" si="29"/>
        <v>52732</v>
      </c>
    </row>
    <row r="314" spans="1:9" x14ac:dyDescent="0.3">
      <c r="A314" s="1">
        <f t="shared" si="24"/>
        <v>304</v>
      </c>
      <c r="B314" s="1">
        <f>IF(A314&gt;$A$8*12,"",VLOOKUP(A314,Lists!B309:E909,2,FALSE))</f>
        <v>26</v>
      </c>
      <c r="C314" s="1">
        <f>IF(A314&gt;$A$8*12,"",VLOOKUP(A314,Lists!$B$6:$D$606,3,FALSE))</f>
        <v>92</v>
      </c>
      <c r="D314" s="87">
        <f t="shared" si="25"/>
        <v>0.05</v>
      </c>
      <c r="E314" s="72">
        <f t="shared" si="26"/>
        <v>52732</v>
      </c>
      <c r="F314" s="72">
        <f t="shared" si="27"/>
        <v>0</v>
      </c>
      <c r="G314" s="72">
        <f t="shared" si="28"/>
        <v>220</v>
      </c>
      <c r="H314" s="72">
        <f>IF(A314&gt;$A$8*12,"",VLOOKUP(A314,Lists!B309:E898,4,FALSE))</f>
        <v>4356</v>
      </c>
      <c r="I314" s="72">
        <f t="shared" si="29"/>
        <v>48596</v>
      </c>
    </row>
    <row r="315" spans="1:9" x14ac:dyDescent="0.3">
      <c r="A315" s="1">
        <f t="shared" si="24"/>
        <v>305</v>
      </c>
      <c r="B315" s="1">
        <f>IF(A315&gt;$A$8*12,"",VLOOKUP(A315,Lists!B310:E910,2,FALSE))</f>
        <v>26</v>
      </c>
      <c r="C315" s="1">
        <f>IF(A315&gt;$A$8*12,"",VLOOKUP(A315,Lists!$B$6:$D$606,3,FALSE))</f>
        <v>92</v>
      </c>
      <c r="D315" s="87">
        <f t="shared" si="25"/>
        <v>0.05</v>
      </c>
      <c r="E315" s="72">
        <f t="shared" si="26"/>
        <v>48596</v>
      </c>
      <c r="F315" s="72">
        <f t="shared" si="27"/>
        <v>0</v>
      </c>
      <c r="G315" s="72">
        <f t="shared" si="28"/>
        <v>202</v>
      </c>
      <c r="H315" s="72">
        <f>IF(A315&gt;$A$8*12,"",VLOOKUP(A315,Lists!B310:E899,4,FALSE))</f>
        <v>4356</v>
      </c>
      <c r="I315" s="72">
        <f t="shared" si="29"/>
        <v>44442</v>
      </c>
    </row>
    <row r="316" spans="1:9" x14ac:dyDescent="0.3">
      <c r="A316" s="1">
        <f t="shared" si="24"/>
        <v>306</v>
      </c>
      <c r="B316" s="1">
        <f>IF(A316&gt;$A$8*12,"",VLOOKUP(A316,Lists!B311:E911,2,FALSE))</f>
        <v>26</v>
      </c>
      <c r="C316" s="1">
        <f>IF(A316&gt;$A$8*12,"",VLOOKUP(A316,Lists!$B$6:$D$606,3,FALSE))</f>
        <v>92</v>
      </c>
      <c r="D316" s="87">
        <f t="shared" si="25"/>
        <v>0.05</v>
      </c>
      <c r="E316" s="72">
        <f t="shared" si="26"/>
        <v>44442</v>
      </c>
      <c r="F316" s="72">
        <f t="shared" si="27"/>
        <v>0</v>
      </c>
      <c r="G316" s="72">
        <f t="shared" si="28"/>
        <v>185</v>
      </c>
      <c r="H316" s="72">
        <f>IF(A316&gt;$A$8*12,"",VLOOKUP(A316,Lists!B311:E900,4,FALSE))</f>
        <v>4356</v>
      </c>
      <c r="I316" s="72">
        <f t="shared" si="29"/>
        <v>40271</v>
      </c>
    </row>
    <row r="317" spans="1:9" x14ac:dyDescent="0.3">
      <c r="A317" s="1">
        <f t="shared" si="24"/>
        <v>307</v>
      </c>
      <c r="B317" s="1">
        <f>IF(A317&gt;$A$8*12,"",VLOOKUP(A317,Lists!B312:E912,2,FALSE))</f>
        <v>26</v>
      </c>
      <c r="C317" s="1">
        <f>IF(A317&gt;$A$8*12,"",VLOOKUP(A317,Lists!$B$6:$D$606,3,FALSE))</f>
        <v>92</v>
      </c>
      <c r="D317" s="87">
        <f t="shared" si="25"/>
        <v>0.05</v>
      </c>
      <c r="E317" s="72">
        <f t="shared" si="26"/>
        <v>40271</v>
      </c>
      <c r="F317" s="72">
        <f t="shared" si="27"/>
        <v>0</v>
      </c>
      <c r="G317" s="72">
        <f t="shared" si="28"/>
        <v>168</v>
      </c>
      <c r="H317" s="72">
        <f>IF(A317&gt;$A$8*12,"",VLOOKUP(A317,Lists!B312:E901,4,FALSE))</f>
        <v>4356</v>
      </c>
      <c r="I317" s="72">
        <f t="shared" si="29"/>
        <v>36083</v>
      </c>
    </row>
    <row r="318" spans="1:9" x14ac:dyDescent="0.3">
      <c r="A318" s="1">
        <f t="shared" si="24"/>
        <v>308</v>
      </c>
      <c r="B318" s="1">
        <f>IF(A318&gt;$A$8*12,"",VLOOKUP(A318,Lists!B313:E913,2,FALSE))</f>
        <v>26</v>
      </c>
      <c r="C318" s="1">
        <f>IF(A318&gt;$A$8*12,"",VLOOKUP(A318,Lists!$B$6:$D$606,3,FALSE))</f>
        <v>92</v>
      </c>
      <c r="D318" s="87">
        <f t="shared" si="25"/>
        <v>0.05</v>
      </c>
      <c r="E318" s="72">
        <f t="shared" si="26"/>
        <v>36083</v>
      </c>
      <c r="F318" s="72">
        <f t="shared" si="27"/>
        <v>0</v>
      </c>
      <c r="G318" s="72">
        <f t="shared" si="28"/>
        <v>150</v>
      </c>
      <c r="H318" s="72">
        <f>IF(A318&gt;$A$8*12,"",VLOOKUP(A318,Lists!B313:E902,4,FALSE))</f>
        <v>4356</v>
      </c>
      <c r="I318" s="72">
        <f t="shared" si="29"/>
        <v>31877</v>
      </c>
    </row>
    <row r="319" spans="1:9" x14ac:dyDescent="0.3">
      <c r="A319" s="1">
        <f t="shared" si="24"/>
        <v>309</v>
      </c>
      <c r="B319" s="1">
        <f>IF(A319&gt;$A$8*12,"",VLOOKUP(A319,Lists!B314:E914,2,FALSE))</f>
        <v>26</v>
      </c>
      <c r="C319" s="1">
        <f>IF(A319&gt;$A$8*12,"",VLOOKUP(A319,Lists!$B$6:$D$606,3,FALSE))</f>
        <v>92</v>
      </c>
      <c r="D319" s="87">
        <f t="shared" si="25"/>
        <v>0.05</v>
      </c>
      <c r="E319" s="72">
        <f t="shared" si="26"/>
        <v>31877</v>
      </c>
      <c r="F319" s="72">
        <f t="shared" si="27"/>
        <v>0</v>
      </c>
      <c r="G319" s="72">
        <f t="shared" si="28"/>
        <v>133</v>
      </c>
      <c r="H319" s="72">
        <f>IF(A319&gt;$A$8*12,"",VLOOKUP(A319,Lists!B314:E903,4,FALSE))</f>
        <v>4356</v>
      </c>
      <c r="I319" s="72">
        <f t="shared" si="29"/>
        <v>27654</v>
      </c>
    </row>
    <row r="320" spans="1:9" x14ac:dyDescent="0.3">
      <c r="A320" s="1">
        <f t="shared" si="24"/>
        <v>310</v>
      </c>
      <c r="B320" s="1">
        <f>IF(A320&gt;$A$8*12,"",VLOOKUP(A320,Lists!B315:E915,2,FALSE))</f>
        <v>26</v>
      </c>
      <c r="C320" s="1">
        <f>IF(A320&gt;$A$8*12,"",VLOOKUP(A320,Lists!$B$6:$D$606,3,FALSE))</f>
        <v>92</v>
      </c>
      <c r="D320" s="87">
        <f t="shared" si="25"/>
        <v>0.05</v>
      </c>
      <c r="E320" s="72">
        <f t="shared" si="26"/>
        <v>27654</v>
      </c>
      <c r="F320" s="72">
        <f t="shared" si="27"/>
        <v>0</v>
      </c>
      <c r="G320" s="72">
        <f t="shared" si="28"/>
        <v>115</v>
      </c>
      <c r="H320" s="72">
        <f>IF(A320&gt;$A$8*12,"",VLOOKUP(A320,Lists!B315:E904,4,FALSE))</f>
        <v>4356</v>
      </c>
      <c r="I320" s="72">
        <f t="shared" si="29"/>
        <v>23413</v>
      </c>
    </row>
    <row r="321" spans="1:9" x14ac:dyDescent="0.3">
      <c r="A321" s="1">
        <f t="shared" si="24"/>
        <v>311</v>
      </c>
      <c r="B321" s="1">
        <f>IF(A321&gt;$A$8*12,"",VLOOKUP(A321,Lists!B316:E916,2,FALSE))</f>
        <v>26</v>
      </c>
      <c r="C321" s="1">
        <f>IF(A321&gt;$A$8*12,"",VLOOKUP(A321,Lists!$B$6:$D$606,3,FALSE))</f>
        <v>92</v>
      </c>
      <c r="D321" s="87">
        <f t="shared" si="25"/>
        <v>0.05</v>
      </c>
      <c r="E321" s="72">
        <f t="shared" si="26"/>
        <v>23413</v>
      </c>
      <c r="F321" s="72">
        <f t="shared" si="27"/>
        <v>0</v>
      </c>
      <c r="G321" s="72">
        <f t="shared" si="28"/>
        <v>98</v>
      </c>
      <c r="H321" s="72">
        <f>IF(A321&gt;$A$8*12,"",VLOOKUP(A321,Lists!B316:E905,4,FALSE))</f>
        <v>4356</v>
      </c>
      <c r="I321" s="72">
        <f t="shared" si="29"/>
        <v>19155</v>
      </c>
    </row>
    <row r="322" spans="1:9" x14ac:dyDescent="0.3">
      <c r="A322" s="1">
        <f t="shared" si="24"/>
        <v>312</v>
      </c>
      <c r="B322" s="1">
        <f>IF(A322&gt;$A$8*12,"",VLOOKUP(A322,Lists!B317:E917,2,FALSE))</f>
        <v>26</v>
      </c>
      <c r="C322" s="1">
        <f>IF(A322&gt;$A$8*12,"",VLOOKUP(A322,Lists!$B$6:$D$606,3,FALSE))</f>
        <v>92</v>
      </c>
      <c r="D322" s="87">
        <f t="shared" si="25"/>
        <v>0.05</v>
      </c>
      <c r="E322" s="72">
        <f t="shared" si="26"/>
        <v>19155</v>
      </c>
      <c r="F322" s="72">
        <f t="shared" si="27"/>
        <v>0</v>
      </c>
      <c r="G322" s="72">
        <f t="shared" si="28"/>
        <v>80</v>
      </c>
      <c r="H322" s="72">
        <f>IF(A322&gt;$A$8*12,"",VLOOKUP(A322,Lists!B317:E906,4,FALSE))</f>
        <v>4356</v>
      </c>
      <c r="I322" s="72">
        <f t="shared" si="29"/>
        <v>14879</v>
      </c>
    </row>
    <row r="323" spans="1:9" x14ac:dyDescent="0.3">
      <c r="A323" s="1" t="str">
        <f t="shared" si="24"/>
        <v/>
      </c>
      <c r="B323" s="1" t="str">
        <f>IF(A323&gt;$A$8*12,"",VLOOKUP(A323,Lists!B318:E918,2,FALSE))</f>
        <v/>
      </c>
      <c r="C323" s="1" t="str">
        <f>IF(A323&gt;$A$8*12,"",VLOOKUP(A323,Lists!$B$6:$D$606,3,FALSE))</f>
        <v/>
      </c>
      <c r="D323" s="87" t="str">
        <f t="shared" si="25"/>
        <v/>
      </c>
      <c r="E323" s="72" t="str">
        <f t="shared" si="26"/>
        <v/>
      </c>
      <c r="F323" s="72" t="str">
        <f t="shared" si="27"/>
        <v/>
      </c>
      <c r="G323" s="72" t="str">
        <f t="shared" si="28"/>
        <v/>
      </c>
      <c r="H323" s="72" t="str">
        <f>IF(A323&gt;$A$8*12,"",VLOOKUP(A323,Lists!B318:E907,4,FALSE))</f>
        <v/>
      </c>
      <c r="I323" s="72" t="str">
        <f t="shared" si="29"/>
        <v/>
      </c>
    </row>
    <row r="324" spans="1:9" x14ac:dyDescent="0.3">
      <c r="A324" s="1" t="str">
        <f t="shared" si="24"/>
        <v/>
      </c>
      <c r="B324" s="1" t="str">
        <f>IF(A324&gt;$A$8*12,"",VLOOKUP(A324,Lists!B319:E919,2,FALSE))</f>
        <v/>
      </c>
      <c r="C324" s="1" t="str">
        <f>IF(A324&gt;$A$8*12,"",VLOOKUP(A324,Lists!$B$6:$D$606,3,FALSE))</f>
        <v/>
      </c>
      <c r="D324" s="87" t="str">
        <f t="shared" si="25"/>
        <v/>
      </c>
      <c r="E324" s="72" t="str">
        <f t="shared" si="26"/>
        <v/>
      </c>
      <c r="F324" s="72" t="str">
        <f t="shared" si="27"/>
        <v/>
      </c>
      <c r="G324" s="72" t="str">
        <f t="shared" si="28"/>
        <v/>
      </c>
      <c r="H324" s="72" t="str">
        <f>IF(A324&gt;$A$8*12,"",VLOOKUP(A324,Lists!B319:E908,4,FALSE))</f>
        <v/>
      </c>
      <c r="I324" s="72" t="str">
        <f t="shared" si="29"/>
        <v/>
      </c>
    </row>
    <row r="325" spans="1:9" x14ac:dyDescent="0.3">
      <c r="A325" s="1" t="str">
        <f t="shared" si="24"/>
        <v/>
      </c>
      <c r="B325" s="1" t="str">
        <f>IF(A325&gt;$A$8*12,"",VLOOKUP(A325,Lists!B320:E920,2,FALSE))</f>
        <v/>
      </c>
      <c r="C325" s="1" t="str">
        <f>IF(A325&gt;$A$8*12,"",VLOOKUP(A325,Lists!$B$6:$D$606,3,FALSE))</f>
        <v/>
      </c>
      <c r="D325" s="87" t="str">
        <f t="shared" si="25"/>
        <v/>
      </c>
      <c r="E325" s="72" t="str">
        <f t="shared" si="26"/>
        <v/>
      </c>
      <c r="F325" s="72" t="str">
        <f t="shared" si="27"/>
        <v/>
      </c>
      <c r="G325" s="72" t="str">
        <f t="shared" si="28"/>
        <v/>
      </c>
      <c r="H325" s="72" t="str">
        <f>IF(A325&gt;$A$8*12,"",VLOOKUP(A325,Lists!B320:E909,4,FALSE))</f>
        <v/>
      </c>
      <c r="I325" s="72" t="str">
        <f t="shared" si="29"/>
        <v/>
      </c>
    </row>
    <row r="326" spans="1:9" x14ac:dyDescent="0.3">
      <c r="A326" s="1" t="str">
        <f t="shared" si="24"/>
        <v/>
      </c>
      <c r="B326" s="1" t="str">
        <f>IF(A326&gt;$A$8*12,"",VLOOKUP(A326,Lists!B321:E921,2,FALSE))</f>
        <v/>
      </c>
      <c r="C326" s="1" t="str">
        <f>IF(A326&gt;$A$8*12,"",VLOOKUP(A326,Lists!$B$6:$D$606,3,FALSE))</f>
        <v/>
      </c>
      <c r="D326" s="87" t="str">
        <f t="shared" si="25"/>
        <v/>
      </c>
      <c r="E326" s="72" t="str">
        <f t="shared" si="26"/>
        <v/>
      </c>
      <c r="F326" s="72" t="str">
        <f t="shared" si="27"/>
        <v/>
      </c>
      <c r="G326" s="72" t="str">
        <f t="shared" si="28"/>
        <v/>
      </c>
      <c r="H326" s="72" t="str">
        <f>IF(A326&gt;$A$8*12,"",VLOOKUP(A326,Lists!B321:E910,4,FALSE))</f>
        <v/>
      </c>
      <c r="I326" s="72" t="str">
        <f t="shared" si="29"/>
        <v/>
      </c>
    </row>
    <row r="327" spans="1:9" x14ac:dyDescent="0.3">
      <c r="A327" s="1" t="str">
        <f t="shared" si="24"/>
        <v/>
      </c>
      <c r="B327" s="1" t="str">
        <f>IF(A327&gt;$A$8*12,"",VLOOKUP(A327,Lists!B322:E922,2,FALSE))</f>
        <v/>
      </c>
      <c r="C327" s="1" t="str">
        <f>IF(A327&gt;$A$8*12,"",VLOOKUP(A327,Lists!$B$6:$D$606,3,FALSE))</f>
        <v/>
      </c>
      <c r="D327" s="87" t="str">
        <f t="shared" si="25"/>
        <v/>
      </c>
      <c r="E327" s="72" t="str">
        <f t="shared" si="26"/>
        <v/>
      </c>
      <c r="F327" s="72" t="str">
        <f t="shared" si="27"/>
        <v/>
      </c>
      <c r="G327" s="72" t="str">
        <f t="shared" si="28"/>
        <v/>
      </c>
      <c r="H327" s="72" t="str">
        <f>IF(A327&gt;$A$8*12,"",VLOOKUP(A327,Lists!B322:E911,4,FALSE))</f>
        <v/>
      </c>
      <c r="I327" s="72" t="str">
        <f t="shared" si="29"/>
        <v/>
      </c>
    </row>
    <row r="328" spans="1:9" x14ac:dyDescent="0.3">
      <c r="A328" s="1" t="str">
        <f t="shared" si="24"/>
        <v/>
      </c>
      <c r="B328" s="1" t="str">
        <f>IF(A328&gt;$A$8*12,"",VLOOKUP(A328,Lists!B323:E923,2,FALSE))</f>
        <v/>
      </c>
      <c r="C328" s="1" t="str">
        <f>IF(A328&gt;$A$8*12,"",VLOOKUP(A328,Lists!$B$6:$D$606,3,FALSE))</f>
        <v/>
      </c>
      <c r="D328" s="87" t="str">
        <f t="shared" si="25"/>
        <v/>
      </c>
      <c r="E328" s="72" t="str">
        <f t="shared" si="26"/>
        <v/>
      </c>
      <c r="F328" s="72" t="str">
        <f t="shared" si="27"/>
        <v/>
      </c>
      <c r="G328" s="72" t="str">
        <f t="shared" si="28"/>
        <v/>
      </c>
      <c r="H328" s="72" t="str">
        <f>IF(A328&gt;$A$8*12,"",VLOOKUP(A328,Lists!B323:E912,4,FALSE))</f>
        <v/>
      </c>
      <c r="I328" s="72" t="str">
        <f t="shared" si="29"/>
        <v/>
      </c>
    </row>
    <row r="329" spans="1:9" x14ac:dyDescent="0.3">
      <c r="A329" s="1" t="str">
        <f t="shared" si="24"/>
        <v/>
      </c>
      <c r="B329" s="1" t="str">
        <f>IF(A329&gt;$A$8*12,"",VLOOKUP(A329,Lists!B324:E924,2,FALSE))</f>
        <v/>
      </c>
      <c r="C329" s="1" t="str">
        <f>IF(A329&gt;$A$8*12,"",VLOOKUP(A329,Lists!$B$6:$D$606,3,FALSE))</f>
        <v/>
      </c>
      <c r="D329" s="87" t="str">
        <f t="shared" si="25"/>
        <v/>
      </c>
      <c r="E329" s="72" t="str">
        <f t="shared" si="26"/>
        <v/>
      </c>
      <c r="F329" s="72" t="str">
        <f t="shared" si="27"/>
        <v/>
      </c>
      <c r="G329" s="72" t="str">
        <f t="shared" si="28"/>
        <v/>
      </c>
      <c r="H329" s="72" t="str">
        <f>IF(A329&gt;$A$8*12,"",VLOOKUP(A329,Lists!B324:E913,4,FALSE))</f>
        <v/>
      </c>
      <c r="I329" s="72" t="str">
        <f t="shared" si="29"/>
        <v/>
      </c>
    </row>
    <row r="330" spans="1:9" x14ac:dyDescent="0.3">
      <c r="A330" s="1" t="str">
        <f t="shared" si="24"/>
        <v/>
      </c>
      <c r="B330" s="1" t="str">
        <f>IF(A330&gt;$A$8*12,"",VLOOKUP(A330,Lists!B325:E925,2,FALSE))</f>
        <v/>
      </c>
      <c r="C330" s="1" t="str">
        <f>IF(A330&gt;$A$8*12,"",VLOOKUP(A330,Lists!$B$6:$D$606,3,FALSE))</f>
        <v/>
      </c>
      <c r="D330" s="87" t="str">
        <f t="shared" si="25"/>
        <v/>
      </c>
      <c r="E330" s="72" t="str">
        <f t="shared" si="26"/>
        <v/>
      </c>
      <c r="F330" s="72" t="str">
        <f t="shared" si="27"/>
        <v/>
      </c>
      <c r="G330" s="72" t="str">
        <f t="shared" si="28"/>
        <v/>
      </c>
      <c r="H330" s="72" t="str">
        <f>IF(A330&gt;$A$8*12,"",VLOOKUP(A330,Lists!B325:E914,4,FALSE))</f>
        <v/>
      </c>
      <c r="I330" s="72" t="str">
        <f t="shared" si="29"/>
        <v/>
      </c>
    </row>
    <row r="331" spans="1:9" x14ac:dyDescent="0.3">
      <c r="A331" s="1" t="str">
        <f t="shared" si="24"/>
        <v/>
      </c>
      <c r="B331" s="1" t="str">
        <f>IF(A331&gt;$A$8*12,"",VLOOKUP(A331,Lists!B326:E926,2,FALSE))</f>
        <v/>
      </c>
      <c r="C331" s="1" t="str">
        <f>IF(A331&gt;$A$8*12,"",VLOOKUP(A331,Lists!$B$6:$D$606,3,FALSE))</f>
        <v/>
      </c>
      <c r="D331" s="87" t="str">
        <f t="shared" si="25"/>
        <v/>
      </c>
      <c r="E331" s="72" t="str">
        <f t="shared" si="26"/>
        <v/>
      </c>
      <c r="F331" s="72" t="str">
        <f t="shared" si="27"/>
        <v/>
      </c>
      <c r="G331" s="72" t="str">
        <f t="shared" si="28"/>
        <v/>
      </c>
      <c r="H331" s="72" t="str">
        <f>IF(A331&gt;$A$8*12,"",VLOOKUP(A331,Lists!B326:E915,4,FALSE))</f>
        <v/>
      </c>
      <c r="I331" s="72" t="str">
        <f t="shared" si="29"/>
        <v/>
      </c>
    </row>
    <row r="332" spans="1:9" x14ac:dyDescent="0.3">
      <c r="A332" s="1" t="str">
        <f t="shared" ref="A332:A395" si="30">IF(A331&lt;($A$8*12),A331+1,"")</f>
        <v/>
      </c>
      <c r="B332" s="1" t="str">
        <f>IF(A332&gt;$A$8*12,"",VLOOKUP(A332,Lists!B327:E927,2,FALSE))</f>
        <v/>
      </c>
      <c r="C332" s="1" t="str">
        <f>IF(A332&gt;$A$8*12,"",VLOOKUP(A332,Lists!$B$6:$D$606,3,FALSE))</f>
        <v/>
      </c>
      <c r="D332" s="87" t="str">
        <f t="shared" ref="D332:D395" si="31">IF(A332&gt;$A$8*12,"",D331)</f>
        <v/>
      </c>
      <c r="E332" s="72" t="str">
        <f t="shared" ref="E332:E395" si="32">IF(A332&gt;$A$8*12,"",+I331)</f>
        <v/>
      </c>
      <c r="F332" s="72" t="str">
        <f t="shared" ref="F332:F395" si="33">IF(A332&gt;$A$8*12,"",F331)</f>
        <v/>
      </c>
      <c r="G332" s="72" t="str">
        <f t="shared" ref="G332:G395" si="34">IF(A332&gt;$A$8*12,"",ROUND((+E332+F332)*D332/12,0))</f>
        <v/>
      </c>
      <c r="H332" s="72" t="str">
        <f>IF(A332&gt;$A$8*12,"",VLOOKUP(A332,Lists!B327:E916,4,FALSE))</f>
        <v/>
      </c>
      <c r="I332" s="72" t="str">
        <f t="shared" ref="I332:I395" si="35">IF(A332&gt;$A$8*12,"",+E332+F332+G332-H332)</f>
        <v/>
      </c>
    </row>
    <row r="333" spans="1:9" x14ac:dyDescent="0.3">
      <c r="A333" s="1" t="str">
        <f t="shared" si="30"/>
        <v/>
      </c>
      <c r="B333" s="1" t="str">
        <f>IF(A333&gt;$A$8*12,"",VLOOKUP(A333,Lists!B328:E928,2,FALSE))</f>
        <v/>
      </c>
      <c r="C333" s="1" t="str">
        <f>IF(A333&gt;$A$8*12,"",VLOOKUP(A333,Lists!$B$6:$D$606,3,FALSE))</f>
        <v/>
      </c>
      <c r="D333" s="87" t="str">
        <f t="shared" si="31"/>
        <v/>
      </c>
      <c r="E333" s="72" t="str">
        <f t="shared" si="32"/>
        <v/>
      </c>
      <c r="F333" s="72" t="str">
        <f t="shared" si="33"/>
        <v/>
      </c>
      <c r="G333" s="72" t="str">
        <f t="shared" si="34"/>
        <v/>
      </c>
      <c r="H333" s="72" t="str">
        <f>IF(A333&gt;$A$8*12,"",VLOOKUP(A333,Lists!B328:E917,4,FALSE))</f>
        <v/>
      </c>
      <c r="I333" s="72" t="str">
        <f t="shared" si="35"/>
        <v/>
      </c>
    </row>
    <row r="334" spans="1:9" x14ac:dyDescent="0.3">
      <c r="A334" s="1" t="str">
        <f t="shared" si="30"/>
        <v/>
      </c>
      <c r="B334" s="1" t="str">
        <f>IF(A334&gt;$A$8*12,"",VLOOKUP(A334,Lists!B329:E929,2,FALSE))</f>
        <v/>
      </c>
      <c r="C334" s="1" t="str">
        <f>IF(A334&gt;$A$8*12,"",VLOOKUP(A334,Lists!$B$6:$D$606,3,FALSE))</f>
        <v/>
      </c>
      <c r="D334" s="87" t="str">
        <f t="shared" si="31"/>
        <v/>
      </c>
      <c r="E334" s="72" t="str">
        <f t="shared" si="32"/>
        <v/>
      </c>
      <c r="F334" s="72" t="str">
        <f t="shared" si="33"/>
        <v/>
      </c>
      <c r="G334" s="72" t="str">
        <f t="shared" si="34"/>
        <v/>
      </c>
      <c r="H334" s="72" t="str">
        <f>IF(A334&gt;$A$8*12,"",VLOOKUP(A334,Lists!B329:E918,4,FALSE))</f>
        <v/>
      </c>
      <c r="I334" s="72" t="str">
        <f t="shared" si="35"/>
        <v/>
      </c>
    </row>
    <row r="335" spans="1:9" x14ac:dyDescent="0.3">
      <c r="A335" s="1" t="str">
        <f t="shared" si="30"/>
        <v/>
      </c>
      <c r="B335" s="1" t="str">
        <f>IF(A335&gt;$A$8*12,"",VLOOKUP(A335,Lists!B330:E930,2,FALSE))</f>
        <v/>
      </c>
      <c r="C335" s="1" t="str">
        <f>IF(A335&gt;$A$8*12,"",VLOOKUP(A335,Lists!$B$6:$D$606,3,FALSE))</f>
        <v/>
      </c>
      <c r="D335" s="87" t="str">
        <f t="shared" si="31"/>
        <v/>
      </c>
      <c r="E335" s="72" t="str">
        <f t="shared" si="32"/>
        <v/>
      </c>
      <c r="F335" s="72" t="str">
        <f t="shared" si="33"/>
        <v/>
      </c>
      <c r="G335" s="72" t="str">
        <f t="shared" si="34"/>
        <v/>
      </c>
      <c r="H335" s="72" t="str">
        <f>IF(A335&gt;$A$8*12,"",VLOOKUP(A335,Lists!B330:E919,4,FALSE))</f>
        <v/>
      </c>
      <c r="I335" s="72" t="str">
        <f t="shared" si="35"/>
        <v/>
      </c>
    </row>
    <row r="336" spans="1:9" x14ac:dyDescent="0.3">
      <c r="A336" s="1" t="str">
        <f t="shared" si="30"/>
        <v/>
      </c>
      <c r="B336" s="1" t="str">
        <f>IF(A336&gt;$A$8*12,"",VLOOKUP(A336,Lists!B331:E931,2,FALSE))</f>
        <v/>
      </c>
      <c r="C336" s="1" t="str">
        <f>IF(A336&gt;$A$8*12,"",VLOOKUP(A336,Lists!$B$6:$D$606,3,FALSE))</f>
        <v/>
      </c>
      <c r="D336" s="87" t="str">
        <f t="shared" si="31"/>
        <v/>
      </c>
      <c r="E336" s="72" t="str">
        <f t="shared" si="32"/>
        <v/>
      </c>
      <c r="F336" s="72" t="str">
        <f t="shared" si="33"/>
        <v/>
      </c>
      <c r="G336" s="72" t="str">
        <f t="shared" si="34"/>
        <v/>
      </c>
      <c r="H336" s="72" t="str">
        <f>IF(A336&gt;$A$8*12,"",VLOOKUP(A336,Lists!B331:E920,4,FALSE))</f>
        <v/>
      </c>
      <c r="I336" s="72" t="str">
        <f t="shared" si="35"/>
        <v/>
      </c>
    </row>
    <row r="337" spans="1:9" x14ac:dyDescent="0.3">
      <c r="A337" s="1" t="str">
        <f t="shared" si="30"/>
        <v/>
      </c>
      <c r="B337" s="1" t="str">
        <f>IF(A337&gt;$A$8*12,"",VLOOKUP(A337,Lists!B332:E932,2,FALSE))</f>
        <v/>
      </c>
      <c r="C337" s="1" t="str">
        <f>IF(A337&gt;$A$8*12,"",VLOOKUP(A337,Lists!$B$6:$D$606,3,FALSE))</f>
        <v/>
      </c>
      <c r="D337" s="87" t="str">
        <f t="shared" si="31"/>
        <v/>
      </c>
      <c r="E337" s="72" t="str">
        <f t="shared" si="32"/>
        <v/>
      </c>
      <c r="F337" s="72" t="str">
        <f t="shared" si="33"/>
        <v/>
      </c>
      <c r="G337" s="72" t="str">
        <f t="shared" si="34"/>
        <v/>
      </c>
      <c r="H337" s="72" t="str">
        <f>IF(A337&gt;$A$8*12,"",VLOOKUP(A337,Lists!B332:E921,4,FALSE))</f>
        <v/>
      </c>
      <c r="I337" s="72" t="str">
        <f t="shared" si="35"/>
        <v/>
      </c>
    </row>
    <row r="338" spans="1:9" x14ac:dyDescent="0.3">
      <c r="A338" s="1" t="str">
        <f t="shared" si="30"/>
        <v/>
      </c>
      <c r="B338" s="1" t="str">
        <f>IF(A338&gt;$A$8*12,"",VLOOKUP(A338,Lists!B333:E933,2,FALSE))</f>
        <v/>
      </c>
      <c r="C338" s="1" t="str">
        <f>IF(A338&gt;$A$8*12,"",VLOOKUP(A338,Lists!$B$6:$D$606,3,FALSE))</f>
        <v/>
      </c>
      <c r="D338" s="87" t="str">
        <f t="shared" si="31"/>
        <v/>
      </c>
      <c r="E338" s="72" t="str">
        <f t="shared" si="32"/>
        <v/>
      </c>
      <c r="F338" s="72" t="str">
        <f t="shared" si="33"/>
        <v/>
      </c>
      <c r="G338" s="72" t="str">
        <f t="shared" si="34"/>
        <v/>
      </c>
      <c r="H338" s="72" t="str">
        <f>IF(A338&gt;$A$8*12,"",VLOOKUP(A338,Lists!B333:E922,4,FALSE))</f>
        <v/>
      </c>
      <c r="I338" s="72" t="str">
        <f t="shared" si="35"/>
        <v/>
      </c>
    </row>
    <row r="339" spans="1:9" x14ac:dyDescent="0.3">
      <c r="A339" s="1" t="str">
        <f t="shared" si="30"/>
        <v/>
      </c>
      <c r="B339" s="1" t="str">
        <f>IF(A339&gt;$A$8*12,"",VLOOKUP(A339,Lists!B334:E934,2,FALSE))</f>
        <v/>
      </c>
      <c r="C339" s="1" t="str">
        <f>IF(A339&gt;$A$8*12,"",VLOOKUP(A339,Lists!$B$6:$D$606,3,FALSE))</f>
        <v/>
      </c>
      <c r="D339" s="87" t="str">
        <f t="shared" si="31"/>
        <v/>
      </c>
      <c r="E339" s="72" t="str">
        <f t="shared" si="32"/>
        <v/>
      </c>
      <c r="F339" s="72" t="str">
        <f t="shared" si="33"/>
        <v/>
      </c>
      <c r="G339" s="72" t="str">
        <f t="shared" si="34"/>
        <v/>
      </c>
      <c r="H339" s="72" t="str">
        <f>IF(A339&gt;$A$8*12,"",VLOOKUP(A339,Lists!B334:E923,4,FALSE))</f>
        <v/>
      </c>
      <c r="I339" s="72" t="str">
        <f t="shared" si="35"/>
        <v/>
      </c>
    </row>
    <row r="340" spans="1:9" x14ac:dyDescent="0.3">
      <c r="A340" s="1" t="str">
        <f t="shared" si="30"/>
        <v/>
      </c>
      <c r="B340" s="1" t="str">
        <f>IF(A340&gt;$A$8*12,"",VLOOKUP(A340,Lists!B335:E935,2,FALSE))</f>
        <v/>
      </c>
      <c r="C340" s="1" t="str">
        <f>IF(A340&gt;$A$8*12,"",VLOOKUP(A340,Lists!$B$6:$D$606,3,FALSE))</f>
        <v/>
      </c>
      <c r="D340" s="87" t="str">
        <f t="shared" si="31"/>
        <v/>
      </c>
      <c r="E340" s="72" t="str">
        <f t="shared" si="32"/>
        <v/>
      </c>
      <c r="F340" s="72" t="str">
        <f t="shared" si="33"/>
        <v/>
      </c>
      <c r="G340" s="72" t="str">
        <f t="shared" si="34"/>
        <v/>
      </c>
      <c r="H340" s="72" t="str">
        <f>IF(A340&gt;$A$8*12,"",VLOOKUP(A340,Lists!B335:E924,4,FALSE))</f>
        <v/>
      </c>
      <c r="I340" s="72" t="str">
        <f t="shared" si="35"/>
        <v/>
      </c>
    </row>
    <row r="341" spans="1:9" x14ac:dyDescent="0.3">
      <c r="A341" s="1" t="str">
        <f t="shared" si="30"/>
        <v/>
      </c>
      <c r="B341" s="1" t="str">
        <f>IF(A341&gt;$A$8*12,"",VLOOKUP(A341,Lists!B336:E936,2,FALSE))</f>
        <v/>
      </c>
      <c r="C341" s="1" t="str">
        <f>IF(A341&gt;$A$8*12,"",VLOOKUP(A341,Lists!$B$6:$D$606,3,FALSE))</f>
        <v/>
      </c>
      <c r="D341" s="87" t="str">
        <f t="shared" si="31"/>
        <v/>
      </c>
      <c r="E341" s="72" t="str">
        <f t="shared" si="32"/>
        <v/>
      </c>
      <c r="F341" s="72" t="str">
        <f t="shared" si="33"/>
        <v/>
      </c>
      <c r="G341" s="72" t="str">
        <f t="shared" si="34"/>
        <v/>
      </c>
      <c r="H341" s="72" t="str">
        <f>IF(A341&gt;$A$8*12,"",VLOOKUP(A341,Lists!B336:E925,4,FALSE))</f>
        <v/>
      </c>
      <c r="I341" s="72" t="str">
        <f t="shared" si="35"/>
        <v/>
      </c>
    </row>
    <row r="342" spans="1:9" x14ac:dyDescent="0.3">
      <c r="A342" s="1" t="str">
        <f t="shared" si="30"/>
        <v/>
      </c>
      <c r="B342" s="1" t="str">
        <f>IF(A342&gt;$A$8*12,"",VLOOKUP(A342,Lists!B337:E937,2,FALSE))</f>
        <v/>
      </c>
      <c r="C342" s="1" t="str">
        <f>IF(A342&gt;$A$8*12,"",VLOOKUP(A342,Lists!$B$6:$D$606,3,FALSE))</f>
        <v/>
      </c>
      <c r="D342" s="87" t="str">
        <f t="shared" si="31"/>
        <v/>
      </c>
      <c r="E342" s="72" t="str">
        <f t="shared" si="32"/>
        <v/>
      </c>
      <c r="F342" s="72" t="str">
        <f t="shared" si="33"/>
        <v/>
      </c>
      <c r="G342" s="72" t="str">
        <f t="shared" si="34"/>
        <v/>
      </c>
      <c r="H342" s="72" t="str">
        <f>IF(A342&gt;$A$8*12,"",VLOOKUP(A342,Lists!B337:E926,4,FALSE))</f>
        <v/>
      </c>
      <c r="I342" s="72" t="str">
        <f t="shared" si="35"/>
        <v/>
      </c>
    </row>
    <row r="343" spans="1:9" x14ac:dyDescent="0.3">
      <c r="A343" s="1" t="str">
        <f t="shared" si="30"/>
        <v/>
      </c>
      <c r="B343" s="1" t="str">
        <f>IF(A343&gt;$A$8*12,"",VLOOKUP(A343,Lists!B338:E938,2,FALSE))</f>
        <v/>
      </c>
      <c r="C343" s="1" t="str">
        <f>IF(A343&gt;$A$8*12,"",VLOOKUP(A343,Lists!$B$6:$D$606,3,FALSE))</f>
        <v/>
      </c>
      <c r="D343" s="87" t="str">
        <f t="shared" si="31"/>
        <v/>
      </c>
      <c r="E343" s="72" t="str">
        <f t="shared" si="32"/>
        <v/>
      </c>
      <c r="F343" s="72" t="str">
        <f t="shared" si="33"/>
        <v/>
      </c>
      <c r="G343" s="72" t="str">
        <f t="shared" si="34"/>
        <v/>
      </c>
      <c r="H343" s="72" t="str">
        <f>IF(A343&gt;$A$8*12,"",VLOOKUP(A343,Lists!B338:E927,4,FALSE))</f>
        <v/>
      </c>
      <c r="I343" s="72" t="str">
        <f t="shared" si="35"/>
        <v/>
      </c>
    </row>
    <row r="344" spans="1:9" x14ac:dyDescent="0.3">
      <c r="A344" s="1" t="str">
        <f t="shared" si="30"/>
        <v/>
      </c>
      <c r="B344" s="1" t="str">
        <f>IF(A344&gt;$A$8*12,"",VLOOKUP(A344,Lists!B339:E939,2,FALSE))</f>
        <v/>
      </c>
      <c r="C344" s="1" t="str">
        <f>IF(A344&gt;$A$8*12,"",VLOOKUP(A344,Lists!$B$6:$D$606,3,FALSE))</f>
        <v/>
      </c>
      <c r="D344" s="87" t="str">
        <f t="shared" si="31"/>
        <v/>
      </c>
      <c r="E344" s="72" t="str">
        <f t="shared" si="32"/>
        <v/>
      </c>
      <c r="F344" s="72" t="str">
        <f t="shared" si="33"/>
        <v/>
      </c>
      <c r="G344" s="72" t="str">
        <f t="shared" si="34"/>
        <v/>
      </c>
      <c r="H344" s="72" t="str">
        <f>IF(A344&gt;$A$8*12,"",VLOOKUP(A344,Lists!B339:E928,4,FALSE))</f>
        <v/>
      </c>
      <c r="I344" s="72" t="str">
        <f t="shared" si="35"/>
        <v/>
      </c>
    </row>
    <row r="345" spans="1:9" x14ac:dyDescent="0.3">
      <c r="A345" s="1" t="str">
        <f t="shared" si="30"/>
        <v/>
      </c>
      <c r="B345" s="1" t="str">
        <f>IF(A345&gt;$A$8*12,"",VLOOKUP(A345,Lists!B340:E940,2,FALSE))</f>
        <v/>
      </c>
      <c r="C345" s="1" t="str">
        <f>IF(A345&gt;$A$8*12,"",VLOOKUP(A345,Lists!$B$6:$D$606,3,FALSE))</f>
        <v/>
      </c>
      <c r="D345" s="87" t="str">
        <f t="shared" si="31"/>
        <v/>
      </c>
      <c r="E345" s="72" t="str">
        <f t="shared" si="32"/>
        <v/>
      </c>
      <c r="F345" s="72" t="str">
        <f t="shared" si="33"/>
        <v/>
      </c>
      <c r="G345" s="72" t="str">
        <f t="shared" si="34"/>
        <v/>
      </c>
      <c r="H345" s="72" t="str">
        <f>IF(A345&gt;$A$8*12,"",VLOOKUP(A345,Lists!B340:E929,4,FALSE))</f>
        <v/>
      </c>
      <c r="I345" s="72" t="str">
        <f t="shared" si="35"/>
        <v/>
      </c>
    </row>
    <row r="346" spans="1:9" x14ac:dyDescent="0.3">
      <c r="A346" s="1" t="str">
        <f t="shared" si="30"/>
        <v/>
      </c>
      <c r="B346" s="1" t="str">
        <f>IF(A346&gt;$A$8*12,"",VLOOKUP(A346,Lists!B341:E941,2,FALSE))</f>
        <v/>
      </c>
      <c r="C346" s="1" t="str">
        <f>IF(A346&gt;$A$8*12,"",VLOOKUP(A346,Lists!$B$6:$D$606,3,FALSE))</f>
        <v/>
      </c>
      <c r="D346" s="87" t="str">
        <f t="shared" si="31"/>
        <v/>
      </c>
      <c r="E346" s="72" t="str">
        <f t="shared" si="32"/>
        <v/>
      </c>
      <c r="F346" s="72" t="str">
        <f t="shared" si="33"/>
        <v/>
      </c>
      <c r="G346" s="72" t="str">
        <f t="shared" si="34"/>
        <v/>
      </c>
      <c r="H346" s="72" t="str">
        <f>IF(A346&gt;$A$8*12,"",VLOOKUP(A346,Lists!B341:E930,4,FALSE))</f>
        <v/>
      </c>
      <c r="I346" s="72" t="str">
        <f t="shared" si="35"/>
        <v/>
      </c>
    </row>
    <row r="347" spans="1:9" x14ac:dyDescent="0.3">
      <c r="A347" s="1" t="str">
        <f t="shared" si="30"/>
        <v/>
      </c>
      <c r="B347" s="1" t="str">
        <f>IF(A347&gt;$A$8*12,"",VLOOKUP(A347,Lists!B342:E942,2,FALSE))</f>
        <v/>
      </c>
      <c r="C347" s="1" t="str">
        <f>IF(A347&gt;$A$8*12,"",VLOOKUP(A347,Lists!$B$6:$D$606,3,FALSE))</f>
        <v/>
      </c>
      <c r="D347" s="87" t="str">
        <f t="shared" si="31"/>
        <v/>
      </c>
      <c r="E347" s="72" t="str">
        <f t="shared" si="32"/>
        <v/>
      </c>
      <c r="F347" s="72" t="str">
        <f t="shared" si="33"/>
        <v/>
      </c>
      <c r="G347" s="72" t="str">
        <f t="shared" si="34"/>
        <v/>
      </c>
      <c r="H347" s="72" t="str">
        <f>IF(A347&gt;$A$8*12,"",VLOOKUP(A347,Lists!B342:E931,4,FALSE))</f>
        <v/>
      </c>
      <c r="I347" s="72" t="str">
        <f t="shared" si="35"/>
        <v/>
      </c>
    </row>
    <row r="348" spans="1:9" x14ac:dyDescent="0.3">
      <c r="A348" s="1" t="str">
        <f t="shared" si="30"/>
        <v/>
      </c>
      <c r="B348" s="1" t="str">
        <f>IF(A348&gt;$A$8*12,"",VLOOKUP(A348,Lists!B343:E943,2,FALSE))</f>
        <v/>
      </c>
      <c r="C348" s="1" t="str">
        <f>IF(A348&gt;$A$8*12,"",VLOOKUP(A348,Lists!$B$6:$D$606,3,FALSE))</f>
        <v/>
      </c>
      <c r="D348" s="87" t="str">
        <f t="shared" si="31"/>
        <v/>
      </c>
      <c r="E348" s="72" t="str">
        <f t="shared" si="32"/>
        <v/>
      </c>
      <c r="F348" s="72" t="str">
        <f t="shared" si="33"/>
        <v/>
      </c>
      <c r="G348" s="72" t="str">
        <f t="shared" si="34"/>
        <v/>
      </c>
      <c r="H348" s="72" t="str">
        <f>IF(A348&gt;$A$8*12,"",VLOOKUP(A348,Lists!B343:E932,4,FALSE))</f>
        <v/>
      </c>
      <c r="I348" s="72" t="str">
        <f t="shared" si="35"/>
        <v/>
      </c>
    </row>
    <row r="349" spans="1:9" x14ac:dyDescent="0.3">
      <c r="A349" s="1" t="str">
        <f t="shared" si="30"/>
        <v/>
      </c>
      <c r="B349" s="1" t="str">
        <f>IF(A349&gt;$A$8*12,"",VLOOKUP(A349,Lists!B344:E944,2,FALSE))</f>
        <v/>
      </c>
      <c r="C349" s="1" t="str">
        <f>IF(A349&gt;$A$8*12,"",VLOOKUP(A349,Lists!$B$6:$D$606,3,FALSE))</f>
        <v/>
      </c>
      <c r="D349" s="87" t="str">
        <f t="shared" si="31"/>
        <v/>
      </c>
      <c r="E349" s="72" t="str">
        <f t="shared" si="32"/>
        <v/>
      </c>
      <c r="F349" s="72" t="str">
        <f t="shared" si="33"/>
        <v/>
      </c>
      <c r="G349" s="72" t="str">
        <f t="shared" si="34"/>
        <v/>
      </c>
      <c r="H349" s="72" t="str">
        <f>IF(A349&gt;$A$8*12,"",VLOOKUP(A349,Lists!B344:E933,4,FALSE))</f>
        <v/>
      </c>
      <c r="I349" s="72" t="str">
        <f t="shared" si="35"/>
        <v/>
      </c>
    </row>
    <row r="350" spans="1:9" x14ac:dyDescent="0.3">
      <c r="A350" s="1" t="str">
        <f t="shared" si="30"/>
        <v/>
      </c>
      <c r="B350" s="1" t="str">
        <f>IF(A350&gt;$A$8*12,"",VLOOKUP(A350,Lists!B345:E945,2,FALSE))</f>
        <v/>
      </c>
      <c r="C350" s="1" t="str">
        <f>IF(A350&gt;$A$8*12,"",VLOOKUP(A350,Lists!$B$6:$D$606,3,FALSE))</f>
        <v/>
      </c>
      <c r="D350" s="87" t="str">
        <f t="shared" si="31"/>
        <v/>
      </c>
      <c r="E350" s="72" t="str">
        <f t="shared" si="32"/>
        <v/>
      </c>
      <c r="F350" s="72" t="str">
        <f t="shared" si="33"/>
        <v/>
      </c>
      <c r="G350" s="72" t="str">
        <f t="shared" si="34"/>
        <v/>
      </c>
      <c r="H350" s="72" t="str">
        <f>IF(A350&gt;$A$8*12,"",VLOOKUP(A350,Lists!B345:E934,4,FALSE))</f>
        <v/>
      </c>
      <c r="I350" s="72" t="str">
        <f t="shared" si="35"/>
        <v/>
      </c>
    </row>
    <row r="351" spans="1:9" x14ac:dyDescent="0.3">
      <c r="A351" s="1" t="str">
        <f t="shared" si="30"/>
        <v/>
      </c>
      <c r="B351" s="1" t="str">
        <f>IF(A351&gt;$A$8*12,"",VLOOKUP(A351,Lists!B346:E946,2,FALSE))</f>
        <v/>
      </c>
      <c r="C351" s="1" t="str">
        <f>IF(A351&gt;$A$8*12,"",VLOOKUP(A351,Lists!$B$6:$D$606,3,FALSE))</f>
        <v/>
      </c>
      <c r="D351" s="87" t="str">
        <f t="shared" si="31"/>
        <v/>
      </c>
      <c r="E351" s="72" t="str">
        <f t="shared" si="32"/>
        <v/>
      </c>
      <c r="F351" s="72" t="str">
        <f t="shared" si="33"/>
        <v/>
      </c>
      <c r="G351" s="72" t="str">
        <f t="shared" si="34"/>
        <v/>
      </c>
      <c r="H351" s="72" t="str">
        <f>IF(A351&gt;$A$8*12,"",VLOOKUP(A351,Lists!B346:E935,4,FALSE))</f>
        <v/>
      </c>
      <c r="I351" s="72" t="str">
        <f t="shared" si="35"/>
        <v/>
      </c>
    </row>
    <row r="352" spans="1:9" x14ac:dyDescent="0.3">
      <c r="A352" s="1" t="str">
        <f t="shared" si="30"/>
        <v/>
      </c>
      <c r="B352" s="1" t="str">
        <f>IF(A352&gt;$A$8*12,"",VLOOKUP(A352,Lists!B347:E947,2,FALSE))</f>
        <v/>
      </c>
      <c r="C352" s="1" t="str">
        <f>IF(A352&gt;$A$8*12,"",VLOOKUP(A352,Lists!$B$6:$D$606,3,FALSE))</f>
        <v/>
      </c>
      <c r="D352" s="87" t="str">
        <f t="shared" si="31"/>
        <v/>
      </c>
      <c r="E352" s="72" t="str">
        <f t="shared" si="32"/>
        <v/>
      </c>
      <c r="F352" s="72" t="str">
        <f t="shared" si="33"/>
        <v/>
      </c>
      <c r="G352" s="72" t="str">
        <f t="shared" si="34"/>
        <v/>
      </c>
      <c r="H352" s="72" t="str">
        <f>IF(A352&gt;$A$8*12,"",VLOOKUP(A352,Lists!B347:E936,4,FALSE))</f>
        <v/>
      </c>
      <c r="I352" s="72" t="str">
        <f t="shared" si="35"/>
        <v/>
      </c>
    </row>
    <row r="353" spans="1:9" x14ac:dyDescent="0.3">
      <c r="A353" s="1" t="str">
        <f t="shared" si="30"/>
        <v/>
      </c>
      <c r="B353" s="1" t="str">
        <f>IF(A353&gt;$A$8*12,"",VLOOKUP(A353,Lists!B348:E948,2,FALSE))</f>
        <v/>
      </c>
      <c r="C353" s="1" t="str">
        <f>IF(A353&gt;$A$8*12,"",VLOOKUP(A353,Lists!$B$6:$D$606,3,FALSE))</f>
        <v/>
      </c>
      <c r="D353" s="87" t="str">
        <f t="shared" si="31"/>
        <v/>
      </c>
      <c r="E353" s="72" t="str">
        <f t="shared" si="32"/>
        <v/>
      </c>
      <c r="F353" s="72" t="str">
        <f t="shared" si="33"/>
        <v/>
      </c>
      <c r="G353" s="72" t="str">
        <f t="shared" si="34"/>
        <v/>
      </c>
      <c r="H353" s="72" t="str">
        <f>IF(A353&gt;$A$8*12,"",VLOOKUP(A353,Lists!B348:E937,4,FALSE))</f>
        <v/>
      </c>
      <c r="I353" s="72" t="str">
        <f t="shared" si="35"/>
        <v/>
      </c>
    </row>
    <row r="354" spans="1:9" x14ac:dyDescent="0.3">
      <c r="A354" s="1" t="str">
        <f t="shared" si="30"/>
        <v/>
      </c>
      <c r="B354" s="1" t="str">
        <f>IF(A354&gt;$A$8*12,"",VLOOKUP(A354,Lists!B349:E949,2,FALSE))</f>
        <v/>
      </c>
      <c r="C354" s="1" t="str">
        <f>IF(A354&gt;$A$8*12,"",VLOOKUP(A354,Lists!$B$6:$D$606,3,FALSE))</f>
        <v/>
      </c>
      <c r="D354" s="87" t="str">
        <f t="shared" si="31"/>
        <v/>
      </c>
      <c r="E354" s="72" t="str">
        <f t="shared" si="32"/>
        <v/>
      </c>
      <c r="F354" s="72" t="str">
        <f t="shared" si="33"/>
        <v/>
      </c>
      <c r="G354" s="72" t="str">
        <f t="shared" si="34"/>
        <v/>
      </c>
      <c r="H354" s="72" t="str">
        <f>IF(A354&gt;$A$8*12,"",VLOOKUP(A354,Lists!B349:E938,4,FALSE))</f>
        <v/>
      </c>
      <c r="I354" s="72" t="str">
        <f t="shared" si="35"/>
        <v/>
      </c>
    </row>
    <row r="355" spans="1:9" x14ac:dyDescent="0.3">
      <c r="A355" s="1" t="str">
        <f t="shared" si="30"/>
        <v/>
      </c>
      <c r="B355" s="1" t="str">
        <f>IF(A355&gt;$A$8*12,"",VLOOKUP(A355,Lists!B350:E950,2,FALSE))</f>
        <v/>
      </c>
      <c r="C355" s="1" t="str">
        <f>IF(A355&gt;$A$8*12,"",VLOOKUP(A355,Lists!$B$6:$D$606,3,FALSE))</f>
        <v/>
      </c>
      <c r="D355" s="87" t="str">
        <f t="shared" si="31"/>
        <v/>
      </c>
      <c r="E355" s="72" t="str">
        <f t="shared" si="32"/>
        <v/>
      </c>
      <c r="F355" s="72" t="str">
        <f t="shared" si="33"/>
        <v/>
      </c>
      <c r="G355" s="72" t="str">
        <f t="shared" si="34"/>
        <v/>
      </c>
      <c r="H355" s="72" t="str">
        <f>IF(A355&gt;$A$8*12,"",VLOOKUP(A355,Lists!B350:E939,4,FALSE))</f>
        <v/>
      </c>
      <c r="I355" s="72" t="str">
        <f t="shared" si="35"/>
        <v/>
      </c>
    </row>
    <row r="356" spans="1:9" x14ac:dyDescent="0.3">
      <c r="A356" s="1" t="str">
        <f t="shared" si="30"/>
        <v/>
      </c>
      <c r="B356" s="1" t="str">
        <f>IF(A356&gt;$A$8*12,"",VLOOKUP(A356,Lists!B351:E951,2,FALSE))</f>
        <v/>
      </c>
      <c r="C356" s="1" t="str">
        <f>IF(A356&gt;$A$8*12,"",VLOOKUP(A356,Lists!$B$6:$D$606,3,FALSE))</f>
        <v/>
      </c>
      <c r="D356" s="87" t="str">
        <f t="shared" si="31"/>
        <v/>
      </c>
      <c r="E356" s="72" t="str">
        <f t="shared" si="32"/>
        <v/>
      </c>
      <c r="F356" s="72" t="str">
        <f t="shared" si="33"/>
        <v/>
      </c>
      <c r="G356" s="72" t="str">
        <f t="shared" si="34"/>
        <v/>
      </c>
      <c r="H356" s="72" t="str">
        <f>IF(A356&gt;$A$8*12,"",VLOOKUP(A356,Lists!B351:E940,4,FALSE))</f>
        <v/>
      </c>
      <c r="I356" s="72" t="str">
        <f t="shared" si="35"/>
        <v/>
      </c>
    </row>
    <row r="357" spans="1:9" x14ac:dyDescent="0.3">
      <c r="A357" s="1" t="str">
        <f t="shared" si="30"/>
        <v/>
      </c>
      <c r="B357" s="1" t="str">
        <f>IF(A357&gt;$A$8*12,"",VLOOKUP(A357,Lists!B352:E952,2,FALSE))</f>
        <v/>
      </c>
      <c r="C357" s="1" t="str">
        <f>IF(A357&gt;$A$8*12,"",VLOOKUP(A357,Lists!$B$6:$D$606,3,FALSE))</f>
        <v/>
      </c>
      <c r="D357" s="87" t="str">
        <f t="shared" si="31"/>
        <v/>
      </c>
      <c r="E357" s="72" t="str">
        <f t="shared" si="32"/>
        <v/>
      </c>
      <c r="F357" s="72" t="str">
        <f t="shared" si="33"/>
        <v/>
      </c>
      <c r="G357" s="72" t="str">
        <f t="shared" si="34"/>
        <v/>
      </c>
      <c r="H357" s="72" t="str">
        <f>IF(A357&gt;$A$8*12,"",VLOOKUP(A357,Lists!B352:E941,4,FALSE))</f>
        <v/>
      </c>
      <c r="I357" s="72" t="str">
        <f t="shared" si="35"/>
        <v/>
      </c>
    </row>
    <row r="358" spans="1:9" x14ac:dyDescent="0.3">
      <c r="A358" s="1" t="str">
        <f t="shared" si="30"/>
        <v/>
      </c>
      <c r="B358" s="1" t="str">
        <f>IF(A358&gt;$A$8*12,"",VLOOKUP(A358,Lists!B353:E953,2,FALSE))</f>
        <v/>
      </c>
      <c r="C358" s="1" t="str">
        <f>IF(A358&gt;$A$8*12,"",VLOOKUP(A358,Lists!$B$6:$D$606,3,FALSE))</f>
        <v/>
      </c>
      <c r="D358" s="87" t="str">
        <f t="shared" si="31"/>
        <v/>
      </c>
      <c r="E358" s="72" t="str">
        <f t="shared" si="32"/>
        <v/>
      </c>
      <c r="F358" s="72" t="str">
        <f t="shared" si="33"/>
        <v/>
      </c>
      <c r="G358" s="72" t="str">
        <f t="shared" si="34"/>
        <v/>
      </c>
      <c r="H358" s="72" t="str">
        <f>IF(A358&gt;$A$8*12,"",VLOOKUP(A358,Lists!B353:E942,4,FALSE))</f>
        <v/>
      </c>
      <c r="I358" s="72" t="str">
        <f t="shared" si="35"/>
        <v/>
      </c>
    </row>
    <row r="359" spans="1:9" x14ac:dyDescent="0.3">
      <c r="A359" s="1" t="str">
        <f t="shared" si="30"/>
        <v/>
      </c>
      <c r="B359" s="1" t="str">
        <f>IF(A359&gt;$A$8*12,"",VLOOKUP(A359,Lists!B354:E954,2,FALSE))</f>
        <v/>
      </c>
      <c r="C359" s="1" t="str">
        <f>IF(A359&gt;$A$8*12,"",VLOOKUP(A359,Lists!$B$6:$D$606,3,FALSE))</f>
        <v/>
      </c>
      <c r="D359" s="87" t="str">
        <f t="shared" si="31"/>
        <v/>
      </c>
      <c r="E359" s="72" t="str">
        <f t="shared" si="32"/>
        <v/>
      </c>
      <c r="F359" s="72" t="str">
        <f t="shared" si="33"/>
        <v/>
      </c>
      <c r="G359" s="72" t="str">
        <f t="shared" si="34"/>
        <v/>
      </c>
      <c r="H359" s="72" t="str">
        <f>IF(A359&gt;$A$8*12,"",VLOOKUP(A359,Lists!B354:E943,4,FALSE))</f>
        <v/>
      </c>
      <c r="I359" s="72" t="str">
        <f t="shared" si="35"/>
        <v/>
      </c>
    </row>
    <row r="360" spans="1:9" x14ac:dyDescent="0.3">
      <c r="A360" s="1" t="str">
        <f t="shared" si="30"/>
        <v/>
      </c>
      <c r="B360" s="1" t="str">
        <f>IF(A360&gt;$A$8*12,"",VLOOKUP(A360,Lists!B355:E955,2,FALSE))</f>
        <v/>
      </c>
      <c r="C360" s="1" t="str">
        <f>IF(A360&gt;$A$8*12,"",VLOOKUP(A360,Lists!$B$6:$D$606,3,FALSE))</f>
        <v/>
      </c>
      <c r="D360" s="87" t="str">
        <f t="shared" si="31"/>
        <v/>
      </c>
      <c r="E360" s="72" t="str">
        <f t="shared" si="32"/>
        <v/>
      </c>
      <c r="F360" s="72" t="str">
        <f t="shared" si="33"/>
        <v/>
      </c>
      <c r="G360" s="72" t="str">
        <f t="shared" si="34"/>
        <v/>
      </c>
      <c r="H360" s="72" t="str">
        <f>IF(A360&gt;$A$8*12,"",VLOOKUP(A360,Lists!B355:E944,4,FALSE))</f>
        <v/>
      </c>
      <c r="I360" s="72" t="str">
        <f t="shared" si="35"/>
        <v/>
      </c>
    </row>
    <row r="361" spans="1:9" x14ac:dyDescent="0.3">
      <c r="A361" s="1" t="str">
        <f t="shared" si="30"/>
        <v/>
      </c>
      <c r="B361" s="1" t="str">
        <f>IF(A361&gt;$A$8*12,"",VLOOKUP(A361,Lists!B356:E956,2,FALSE))</f>
        <v/>
      </c>
      <c r="C361" s="1" t="str">
        <f>IF(A361&gt;$A$8*12,"",VLOOKUP(A361,Lists!$B$6:$D$606,3,FALSE))</f>
        <v/>
      </c>
      <c r="D361" s="87" t="str">
        <f t="shared" si="31"/>
        <v/>
      </c>
      <c r="E361" s="72" t="str">
        <f t="shared" si="32"/>
        <v/>
      </c>
      <c r="F361" s="72" t="str">
        <f t="shared" si="33"/>
        <v/>
      </c>
      <c r="G361" s="72" t="str">
        <f t="shared" si="34"/>
        <v/>
      </c>
      <c r="H361" s="72" t="str">
        <f>IF(A361&gt;$A$8*12,"",VLOOKUP(A361,Lists!B356:E945,4,FALSE))</f>
        <v/>
      </c>
      <c r="I361" s="72" t="str">
        <f t="shared" si="35"/>
        <v/>
      </c>
    </row>
    <row r="362" spans="1:9" x14ac:dyDescent="0.3">
      <c r="A362" s="1" t="str">
        <f t="shared" si="30"/>
        <v/>
      </c>
      <c r="B362" s="1" t="str">
        <f>IF(A362&gt;$A$8*12,"",VLOOKUP(A362,Lists!B357:E957,2,FALSE))</f>
        <v/>
      </c>
      <c r="C362" s="1" t="str">
        <f>IF(A362&gt;$A$8*12,"",VLOOKUP(A362,Lists!$B$6:$D$606,3,FALSE))</f>
        <v/>
      </c>
      <c r="D362" s="87" t="str">
        <f t="shared" si="31"/>
        <v/>
      </c>
      <c r="E362" s="72" t="str">
        <f t="shared" si="32"/>
        <v/>
      </c>
      <c r="F362" s="72" t="str">
        <f t="shared" si="33"/>
        <v/>
      </c>
      <c r="G362" s="72" t="str">
        <f t="shared" si="34"/>
        <v/>
      </c>
      <c r="H362" s="72" t="str">
        <f>IF(A362&gt;$A$8*12,"",VLOOKUP(A362,Lists!B357:E946,4,FALSE))</f>
        <v/>
      </c>
      <c r="I362" s="72" t="str">
        <f t="shared" si="35"/>
        <v/>
      </c>
    </row>
    <row r="363" spans="1:9" x14ac:dyDescent="0.3">
      <c r="A363" s="1" t="str">
        <f t="shared" si="30"/>
        <v/>
      </c>
      <c r="B363" s="1" t="str">
        <f>IF(A363&gt;$A$8*12,"",VLOOKUP(A363,Lists!B358:E958,2,FALSE))</f>
        <v/>
      </c>
      <c r="C363" s="1" t="str">
        <f>IF(A363&gt;$A$8*12,"",VLOOKUP(A363,Lists!$B$6:$D$606,3,FALSE))</f>
        <v/>
      </c>
      <c r="D363" s="87" t="str">
        <f t="shared" si="31"/>
        <v/>
      </c>
      <c r="E363" s="72" t="str">
        <f t="shared" si="32"/>
        <v/>
      </c>
      <c r="F363" s="72" t="str">
        <f t="shared" si="33"/>
        <v/>
      </c>
      <c r="G363" s="72" t="str">
        <f t="shared" si="34"/>
        <v/>
      </c>
      <c r="H363" s="72" t="str">
        <f>IF(A363&gt;$A$8*12,"",VLOOKUP(A363,Lists!B358:E947,4,FALSE))</f>
        <v/>
      </c>
      <c r="I363" s="72" t="str">
        <f t="shared" si="35"/>
        <v/>
      </c>
    </row>
    <row r="364" spans="1:9" x14ac:dyDescent="0.3">
      <c r="A364" s="1" t="str">
        <f t="shared" si="30"/>
        <v/>
      </c>
      <c r="B364" s="1" t="str">
        <f>IF(A364&gt;$A$8*12,"",VLOOKUP(A364,Lists!B359:E959,2,FALSE))</f>
        <v/>
      </c>
      <c r="C364" s="1" t="str">
        <f>IF(A364&gt;$A$8*12,"",VLOOKUP(A364,Lists!$B$6:$D$606,3,FALSE))</f>
        <v/>
      </c>
      <c r="D364" s="87" t="str">
        <f t="shared" si="31"/>
        <v/>
      </c>
      <c r="E364" s="72" t="str">
        <f t="shared" si="32"/>
        <v/>
      </c>
      <c r="F364" s="72" t="str">
        <f t="shared" si="33"/>
        <v/>
      </c>
      <c r="G364" s="72" t="str">
        <f t="shared" si="34"/>
        <v/>
      </c>
      <c r="H364" s="72" t="str">
        <f>IF(A364&gt;$A$8*12,"",VLOOKUP(A364,Lists!B359:E948,4,FALSE))</f>
        <v/>
      </c>
      <c r="I364" s="72" t="str">
        <f t="shared" si="35"/>
        <v/>
      </c>
    </row>
    <row r="365" spans="1:9" x14ac:dyDescent="0.3">
      <c r="A365" s="1" t="str">
        <f t="shared" si="30"/>
        <v/>
      </c>
      <c r="B365" s="1" t="str">
        <f>IF(A365&gt;$A$8*12,"",VLOOKUP(A365,Lists!B360:E960,2,FALSE))</f>
        <v/>
      </c>
      <c r="C365" s="1" t="str">
        <f>IF(A365&gt;$A$8*12,"",VLOOKUP(A365,Lists!$B$6:$D$606,3,FALSE))</f>
        <v/>
      </c>
      <c r="D365" s="87" t="str">
        <f t="shared" si="31"/>
        <v/>
      </c>
      <c r="E365" s="72" t="str">
        <f t="shared" si="32"/>
        <v/>
      </c>
      <c r="F365" s="72" t="str">
        <f t="shared" si="33"/>
        <v/>
      </c>
      <c r="G365" s="72" t="str">
        <f t="shared" si="34"/>
        <v/>
      </c>
      <c r="H365" s="72" t="str">
        <f>IF(A365&gt;$A$8*12,"",VLOOKUP(A365,Lists!B360:E949,4,FALSE))</f>
        <v/>
      </c>
      <c r="I365" s="72" t="str">
        <f t="shared" si="35"/>
        <v/>
      </c>
    </row>
    <row r="366" spans="1:9" x14ac:dyDescent="0.3">
      <c r="A366" s="1" t="str">
        <f t="shared" si="30"/>
        <v/>
      </c>
      <c r="B366" s="1" t="str">
        <f>IF(A366&gt;$A$8*12,"",VLOOKUP(A366,Lists!B361:E961,2,FALSE))</f>
        <v/>
      </c>
      <c r="C366" s="1" t="str">
        <f>IF(A366&gt;$A$8*12,"",VLOOKUP(A366,Lists!$B$6:$D$606,3,FALSE))</f>
        <v/>
      </c>
      <c r="D366" s="87" t="str">
        <f t="shared" si="31"/>
        <v/>
      </c>
      <c r="E366" s="72" t="str">
        <f t="shared" si="32"/>
        <v/>
      </c>
      <c r="F366" s="72" t="str">
        <f t="shared" si="33"/>
        <v/>
      </c>
      <c r="G366" s="72" t="str">
        <f t="shared" si="34"/>
        <v/>
      </c>
      <c r="H366" s="72" t="str">
        <f>IF(A366&gt;$A$8*12,"",VLOOKUP(A366,Lists!B361:E950,4,FALSE))</f>
        <v/>
      </c>
      <c r="I366" s="72" t="str">
        <f t="shared" si="35"/>
        <v/>
      </c>
    </row>
    <row r="367" spans="1:9" x14ac:dyDescent="0.3">
      <c r="A367" s="1" t="str">
        <f t="shared" si="30"/>
        <v/>
      </c>
      <c r="B367" s="1" t="str">
        <f>IF(A367&gt;$A$8*12,"",VLOOKUP(A367,Lists!B362:E962,2,FALSE))</f>
        <v/>
      </c>
      <c r="C367" s="1" t="str">
        <f>IF(A367&gt;$A$8*12,"",VLOOKUP(A367,Lists!$B$6:$D$606,3,FALSE))</f>
        <v/>
      </c>
      <c r="D367" s="87" t="str">
        <f t="shared" si="31"/>
        <v/>
      </c>
      <c r="E367" s="72" t="str">
        <f t="shared" si="32"/>
        <v/>
      </c>
      <c r="F367" s="72" t="str">
        <f t="shared" si="33"/>
        <v/>
      </c>
      <c r="G367" s="72" t="str">
        <f t="shared" si="34"/>
        <v/>
      </c>
      <c r="H367" s="72" t="str">
        <f>IF(A367&gt;$A$8*12,"",VLOOKUP(A367,Lists!B362:E951,4,FALSE))</f>
        <v/>
      </c>
      <c r="I367" s="72" t="str">
        <f t="shared" si="35"/>
        <v/>
      </c>
    </row>
    <row r="368" spans="1:9" x14ac:dyDescent="0.3">
      <c r="A368" s="1" t="str">
        <f t="shared" si="30"/>
        <v/>
      </c>
      <c r="B368" s="1" t="str">
        <f>IF(A368&gt;$A$8*12,"",VLOOKUP(A368,Lists!B363:E963,2,FALSE))</f>
        <v/>
      </c>
      <c r="C368" s="1" t="str">
        <f>IF(A368&gt;$A$8*12,"",VLOOKUP(A368,Lists!$B$6:$D$606,3,FALSE))</f>
        <v/>
      </c>
      <c r="D368" s="87" t="str">
        <f t="shared" si="31"/>
        <v/>
      </c>
      <c r="E368" s="72" t="str">
        <f t="shared" si="32"/>
        <v/>
      </c>
      <c r="F368" s="72" t="str">
        <f t="shared" si="33"/>
        <v/>
      </c>
      <c r="G368" s="72" t="str">
        <f t="shared" si="34"/>
        <v/>
      </c>
      <c r="H368" s="72" t="str">
        <f>IF(A368&gt;$A$8*12,"",VLOOKUP(A368,Lists!B363:E952,4,FALSE))</f>
        <v/>
      </c>
      <c r="I368" s="72" t="str">
        <f t="shared" si="35"/>
        <v/>
      </c>
    </row>
    <row r="369" spans="1:9" x14ac:dyDescent="0.3">
      <c r="A369" s="1" t="str">
        <f t="shared" si="30"/>
        <v/>
      </c>
      <c r="B369" s="1" t="str">
        <f>IF(A369&gt;$A$8*12,"",VLOOKUP(A369,Lists!B364:E964,2,FALSE))</f>
        <v/>
      </c>
      <c r="C369" s="1" t="str">
        <f>IF(A369&gt;$A$8*12,"",VLOOKUP(A369,Lists!$B$6:$D$606,3,FALSE))</f>
        <v/>
      </c>
      <c r="D369" s="87" t="str">
        <f t="shared" si="31"/>
        <v/>
      </c>
      <c r="E369" s="72" t="str">
        <f t="shared" si="32"/>
        <v/>
      </c>
      <c r="F369" s="72" t="str">
        <f t="shared" si="33"/>
        <v/>
      </c>
      <c r="G369" s="72" t="str">
        <f t="shared" si="34"/>
        <v/>
      </c>
      <c r="H369" s="72" t="str">
        <f>IF(A369&gt;$A$8*12,"",VLOOKUP(A369,Lists!B364:E953,4,FALSE))</f>
        <v/>
      </c>
      <c r="I369" s="72" t="str">
        <f t="shared" si="35"/>
        <v/>
      </c>
    </row>
    <row r="370" spans="1:9" x14ac:dyDescent="0.3">
      <c r="A370" s="1" t="str">
        <f t="shared" si="30"/>
        <v/>
      </c>
      <c r="B370" s="1" t="str">
        <f>IF(A370&gt;$A$8*12,"",VLOOKUP(A370,Lists!B365:E965,2,FALSE))</f>
        <v/>
      </c>
      <c r="C370" s="1" t="str">
        <f>IF(A370&gt;$A$8*12,"",VLOOKUP(A370,Lists!$B$6:$D$606,3,FALSE))</f>
        <v/>
      </c>
      <c r="D370" s="87" t="str">
        <f t="shared" si="31"/>
        <v/>
      </c>
      <c r="E370" s="72" t="str">
        <f t="shared" si="32"/>
        <v/>
      </c>
      <c r="F370" s="72" t="str">
        <f t="shared" si="33"/>
        <v/>
      </c>
      <c r="G370" s="72" t="str">
        <f t="shared" si="34"/>
        <v/>
      </c>
      <c r="H370" s="72" t="str">
        <f>IF(A370&gt;$A$8*12,"",VLOOKUP(A370,Lists!B365:E954,4,FALSE))</f>
        <v/>
      </c>
      <c r="I370" s="72" t="str">
        <f t="shared" si="35"/>
        <v/>
      </c>
    </row>
    <row r="371" spans="1:9" x14ac:dyDescent="0.3">
      <c r="A371" s="1" t="str">
        <f t="shared" si="30"/>
        <v/>
      </c>
      <c r="B371" s="1" t="str">
        <f>IF(A371&gt;$A$8*12,"",VLOOKUP(A371,Lists!B366:E966,2,FALSE))</f>
        <v/>
      </c>
      <c r="C371" s="1" t="str">
        <f>IF(A371&gt;$A$8*12,"",VLOOKUP(A371,Lists!$B$6:$D$606,3,FALSE))</f>
        <v/>
      </c>
      <c r="D371" s="87" t="str">
        <f t="shared" si="31"/>
        <v/>
      </c>
      <c r="E371" s="72" t="str">
        <f t="shared" si="32"/>
        <v/>
      </c>
      <c r="F371" s="72" t="str">
        <f t="shared" si="33"/>
        <v/>
      </c>
      <c r="G371" s="72" t="str">
        <f t="shared" si="34"/>
        <v/>
      </c>
      <c r="H371" s="72" t="str">
        <f>IF(A371&gt;$A$8*12,"",VLOOKUP(A371,Lists!B366:E955,4,FALSE))</f>
        <v/>
      </c>
      <c r="I371" s="72" t="str">
        <f t="shared" si="35"/>
        <v/>
      </c>
    </row>
    <row r="372" spans="1:9" x14ac:dyDescent="0.3">
      <c r="A372" s="1" t="str">
        <f t="shared" si="30"/>
        <v/>
      </c>
      <c r="B372" s="1" t="str">
        <f>IF(A372&gt;$A$8*12,"",VLOOKUP(A372,Lists!B367:E967,2,FALSE))</f>
        <v/>
      </c>
      <c r="C372" s="1" t="str">
        <f>IF(A372&gt;$A$8*12,"",VLOOKUP(A372,Lists!$B$6:$D$606,3,FALSE))</f>
        <v/>
      </c>
      <c r="D372" s="87" t="str">
        <f t="shared" si="31"/>
        <v/>
      </c>
      <c r="E372" s="72" t="str">
        <f t="shared" si="32"/>
        <v/>
      </c>
      <c r="F372" s="72" t="str">
        <f t="shared" si="33"/>
        <v/>
      </c>
      <c r="G372" s="72" t="str">
        <f t="shared" si="34"/>
        <v/>
      </c>
      <c r="H372" s="72" t="str">
        <f>IF(A372&gt;$A$8*12,"",VLOOKUP(A372,Lists!B367:E956,4,FALSE))</f>
        <v/>
      </c>
      <c r="I372" s="72" t="str">
        <f t="shared" si="35"/>
        <v/>
      </c>
    </row>
    <row r="373" spans="1:9" x14ac:dyDescent="0.3">
      <c r="A373" s="1" t="str">
        <f t="shared" si="30"/>
        <v/>
      </c>
      <c r="B373" s="1" t="str">
        <f>IF(A373&gt;$A$8*12,"",VLOOKUP(A373,Lists!B368:E968,2,FALSE))</f>
        <v/>
      </c>
      <c r="C373" s="1" t="str">
        <f>IF(A373&gt;$A$8*12,"",VLOOKUP(A373,Lists!$B$6:$D$606,3,FALSE))</f>
        <v/>
      </c>
      <c r="D373" s="87" t="str">
        <f t="shared" si="31"/>
        <v/>
      </c>
      <c r="E373" s="72" t="str">
        <f t="shared" si="32"/>
        <v/>
      </c>
      <c r="F373" s="72" t="str">
        <f t="shared" si="33"/>
        <v/>
      </c>
      <c r="G373" s="72" t="str">
        <f t="shared" si="34"/>
        <v/>
      </c>
      <c r="H373" s="72" t="str">
        <f>IF(A373&gt;$A$8*12,"",VLOOKUP(A373,Lists!B368:E957,4,FALSE))</f>
        <v/>
      </c>
      <c r="I373" s="72" t="str">
        <f t="shared" si="35"/>
        <v/>
      </c>
    </row>
    <row r="374" spans="1:9" x14ac:dyDescent="0.3">
      <c r="A374" s="1" t="str">
        <f t="shared" si="30"/>
        <v/>
      </c>
      <c r="B374" s="1" t="str">
        <f>IF(A374&gt;$A$8*12,"",VLOOKUP(A374,Lists!B369:E969,2,FALSE))</f>
        <v/>
      </c>
      <c r="C374" s="1" t="str">
        <f>IF(A374&gt;$A$8*12,"",VLOOKUP(A374,Lists!$B$6:$D$606,3,FALSE))</f>
        <v/>
      </c>
      <c r="D374" s="87" t="str">
        <f t="shared" si="31"/>
        <v/>
      </c>
      <c r="E374" s="72" t="str">
        <f t="shared" si="32"/>
        <v/>
      </c>
      <c r="F374" s="72" t="str">
        <f t="shared" si="33"/>
        <v/>
      </c>
      <c r="G374" s="72" t="str">
        <f t="shared" si="34"/>
        <v/>
      </c>
      <c r="H374" s="72" t="str">
        <f>IF(A374&gt;$A$8*12,"",VLOOKUP(A374,Lists!B369:E958,4,FALSE))</f>
        <v/>
      </c>
      <c r="I374" s="72" t="str">
        <f t="shared" si="35"/>
        <v/>
      </c>
    </row>
    <row r="375" spans="1:9" x14ac:dyDescent="0.3">
      <c r="A375" s="1" t="str">
        <f t="shared" si="30"/>
        <v/>
      </c>
      <c r="B375" s="1" t="str">
        <f>IF(A375&gt;$A$8*12,"",VLOOKUP(A375,Lists!B370:E970,2,FALSE))</f>
        <v/>
      </c>
      <c r="C375" s="1" t="str">
        <f>IF(A375&gt;$A$8*12,"",VLOOKUP(A375,Lists!$B$6:$D$606,3,FALSE))</f>
        <v/>
      </c>
      <c r="D375" s="87" t="str">
        <f t="shared" si="31"/>
        <v/>
      </c>
      <c r="E375" s="72" t="str">
        <f t="shared" si="32"/>
        <v/>
      </c>
      <c r="F375" s="72" t="str">
        <f t="shared" si="33"/>
        <v/>
      </c>
      <c r="G375" s="72" t="str">
        <f t="shared" si="34"/>
        <v/>
      </c>
      <c r="H375" s="72" t="str">
        <f>IF(A375&gt;$A$8*12,"",VLOOKUP(A375,Lists!B370:E959,4,FALSE))</f>
        <v/>
      </c>
      <c r="I375" s="72" t="str">
        <f t="shared" si="35"/>
        <v/>
      </c>
    </row>
    <row r="376" spans="1:9" x14ac:dyDescent="0.3">
      <c r="A376" s="1" t="str">
        <f t="shared" si="30"/>
        <v/>
      </c>
      <c r="B376" s="1" t="str">
        <f>IF(A376&gt;$A$8*12,"",VLOOKUP(A376,Lists!B371:E971,2,FALSE))</f>
        <v/>
      </c>
      <c r="C376" s="1" t="str">
        <f>IF(A376&gt;$A$8*12,"",VLOOKUP(A376,Lists!$B$6:$D$606,3,FALSE))</f>
        <v/>
      </c>
      <c r="D376" s="87" t="str">
        <f t="shared" si="31"/>
        <v/>
      </c>
      <c r="E376" s="72" t="str">
        <f t="shared" si="32"/>
        <v/>
      </c>
      <c r="F376" s="72" t="str">
        <f t="shared" si="33"/>
        <v/>
      </c>
      <c r="G376" s="72" t="str">
        <f t="shared" si="34"/>
        <v/>
      </c>
      <c r="H376" s="72" t="str">
        <f>IF(A376&gt;$A$8*12,"",VLOOKUP(A376,Lists!B371:E960,4,FALSE))</f>
        <v/>
      </c>
      <c r="I376" s="72" t="str">
        <f t="shared" si="35"/>
        <v/>
      </c>
    </row>
    <row r="377" spans="1:9" x14ac:dyDescent="0.3">
      <c r="A377" s="1" t="str">
        <f t="shared" si="30"/>
        <v/>
      </c>
      <c r="B377" s="1" t="str">
        <f>IF(A377&gt;$A$8*12,"",VLOOKUP(A377,Lists!B372:E972,2,FALSE))</f>
        <v/>
      </c>
      <c r="C377" s="1" t="str">
        <f>IF(A377&gt;$A$8*12,"",VLOOKUP(A377,Lists!$B$6:$D$606,3,FALSE))</f>
        <v/>
      </c>
      <c r="D377" s="87" t="str">
        <f t="shared" si="31"/>
        <v/>
      </c>
      <c r="E377" s="72" t="str">
        <f t="shared" si="32"/>
        <v/>
      </c>
      <c r="F377" s="72" t="str">
        <f t="shared" si="33"/>
        <v/>
      </c>
      <c r="G377" s="72" t="str">
        <f t="shared" si="34"/>
        <v/>
      </c>
      <c r="H377" s="72" t="str">
        <f>IF(A377&gt;$A$8*12,"",VLOOKUP(A377,Lists!B372:E961,4,FALSE))</f>
        <v/>
      </c>
      <c r="I377" s="72" t="str">
        <f t="shared" si="35"/>
        <v/>
      </c>
    </row>
    <row r="378" spans="1:9" x14ac:dyDescent="0.3">
      <c r="A378" s="1" t="str">
        <f t="shared" si="30"/>
        <v/>
      </c>
      <c r="B378" s="1" t="str">
        <f>IF(A378&gt;$A$8*12,"",VLOOKUP(A378,Lists!B373:E973,2,FALSE))</f>
        <v/>
      </c>
      <c r="C378" s="1" t="str">
        <f>IF(A378&gt;$A$8*12,"",VLOOKUP(A378,Lists!$B$6:$D$606,3,FALSE))</f>
        <v/>
      </c>
      <c r="D378" s="87" t="str">
        <f t="shared" si="31"/>
        <v/>
      </c>
      <c r="E378" s="72" t="str">
        <f t="shared" si="32"/>
        <v/>
      </c>
      <c r="F378" s="72" t="str">
        <f t="shared" si="33"/>
        <v/>
      </c>
      <c r="G378" s="72" t="str">
        <f t="shared" si="34"/>
        <v/>
      </c>
      <c r="H378" s="72" t="str">
        <f>IF(A378&gt;$A$8*12,"",VLOOKUP(A378,Lists!B373:E962,4,FALSE))</f>
        <v/>
      </c>
      <c r="I378" s="72" t="str">
        <f t="shared" si="35"/>
        <v/>
      </c>
    </row>
    <row r="379" spans="1:9" x14ac:dyDescent="0.3">
      <c r="A379" s="1" t="str">
        <f t="shared" si="30"/>
        <v/>
      </c>
      <c r="B379" s="1" t="str">
        <f>IF(A379&gt;$A$8*12,"",VLOOKUP(A379,Lists!B374:E974,2,FALSE))</f>
        <v/>
      </c>
      <c r="C379" s="1" t="str">
        <f>IF(A379&gt;$A$8*12,"",VLOOKUP(A379,Lists!$B$6:$D$606,3,FALSE))</f>
        <v/>
      </c>
      <c r="D379" s="87" t="str">
        <f t="shared" si="31"/>
        <v/>
      </c>
      <c r="E379" s="72" t="str">
        <f t="shared" si="32"/>
        <v/>
      </c>
      <c r="F379" s="72" t="str">
        <f t="shared" si="33"/>
        <v/>
      </c>
      <c r="G379" s="72" t="str">
        <f t="shared" si="34"/>
        <v/>
      </c>
      <c r="H379" s="72" t="str">
        <f>IF(A379&gt;$A$8*12,"",VLOOKUP(A379,Lists!B374:E963,4,FALSE))</f>
        <v/>
      </c>
      <c r="I379" s="72" t="str">
        <f t="shared" si="35"/>
        <v/>
      </c>
    </row>
    <row r="380" spans="1:9" x14ac:dyDescent="0.3">
      <c r="A380" s="1" t="str">
        <f t="shared" si="30"/>
        <v/>
      </c>
      <c r="B380" s="1" t="str">
        <f>IF(A380&gt;$A$8*12,"",VLOOKUP(A380,Lists!B375:E975,2,FALSE))</f>
        <v/>
      </c>
      <c r="C380" s="1" t="str">
        <f>IF(A380&gt;$A$8*12,"",VLOOKUP(A380,Lists!$B$6:$D$606,3,FALSE))</f>
        <v/>
      </c>
      <c r="D380" s="87" t="str">
        <f t="shared" si="31"/>
        <v/>
      </c>
      <c r="E380" s="72" t="str">
        <f t="shared" si="32"/>
        <v/>
      </c>
      <c r="F380" s="72" t="str">
        <f t="shared" si="33"/>
        <v/>
      </c>
      <c r="G380" s="72" t="str">
        <f t="shared" si="34"/>
        <v/>
      </c>
      <c r="H380" s="72" t="str">
        <f>IF(A380&gt;$A$8*12,"",VLOOKUP(A380,Lists!B375:E964,4,FALSE))</f>
        <v/>
      </c>
      <c r="I380" s="72" t="str">
        <f t="shared" si="35"/>
        <v/>
      </c>
    </row>
    <row r="381" spans="1:9" x14ac:dyDescent="0.3">
      <c r="A381" s="1" t="str">
        <f t="shared" si="30"/>
        <v/>
      </c>
      <c r="B381" s="1" t="str">
        <f>IF(A381&gt;$A$8*12,"",VLOOKUP(A381,Lists!B376:E976,2,FALSE))</f>
        <v/>
      </c>
      <c r="C381" s="1" t="str">
        <f>IF(A381&gt;$A$8*12,"",VLOOKUP(A381,Lists!$B$6:$D$606,3,FALSE))</f>
        <v/>
      </c>
      <c r="D381" s="87" t="str">
        <f t="shared" si="31"/>
        <v/>
      </c>
      <c r="E381" s="72" t="str">
        <f t="shared" si="32"/>
        <v/>
      </c>
      <c r="F381" s="72" t="str">
        <f t="shared" si="33"/>
        <v/>
      </c>
      <c r="G381" s="72" t="str">
        <f t="shared" si="34"/>
        <v/>
      </c>
      <c r="H381" s="72" t="str">
        <f>IF(A381&gt;$A$8*12,"",VLOOKUP(A381,Lists!B376:E965,4,FALSE))</f>
        <v/>
      </c>
      <c r="I381" s="72" t="str">
        <f t="shared" si="35"/>
        <v/>
      </c>
    </row>
    <row r="382" spans="1:9" x14ac:dyDescent="0.3">
      <c r="A382" s="1" t="str">
        <f t="shared" si="30"/>
        <v/>
      </c>
      <c r="B382" s="1" t="str">
        <f>IF(A382&gt;$A$8*12,"",VLOOKUP(A382,Lists!B377:E977,2,FALSE))</f>
        <v/>
      </c>
      <c r="C382" s="1" t="str">
        <f>IF(A382&gt;$A$8*12,"",VLOOKUP(A382,Lists!$B$6:$D$606,3,FALSE))</f>
        <v/>
      </c>
      <c r="D382" s="87" t="str">
        <f t="shared" si="31"/>
        <v/>
      </c>
      <c r="E382" s="72" t="str">
        <f t="shared" si="32"/>
        <v/>
      </c>
      <c r="F382" s="72" t="str">
        <f t="shared" si="33"/>
        <v/>
      </c>
      <c r="G382" s="72" t="str">
        <f t="shared" si="34"/>
        <v/>
      </c>
      <c r="H382" s="72" t="str">
        <f>IF(A382&gt;$A$8*12,"",VLOOKUP(A382,Lists!B377:E966,4,FALSE))</f>
        <v/>
      </c>
      <c r="I382" s="72" t="str">
        <f t="shared" si="35"/>
        <v/>
      </c>
    </row>
    <row r="383" spans="1:9" x14ac:dyDescent="0.3">
      <c r="A383" s="1" t="str">
        <f t="shared" si="30"/>
        <v/>
      </c>
      <c r="B383" s="1" t="str">
        <f>IF(A383&gt;$A$8*12,"",VLOOKUP(A383,Lists!B378:E978,2,FALSE))</f>
        <v/>
      </c>
      <c r="C383" s="1" t="str">
        <f>IF(A383&gt;$A$8*12,"",VLOOKUP(A383,Lists!$B$6:$D$606,3,FALSE))</f>
        <v/>
      </c>
      <c r="D383" s="87" t="str">
        <f t="shared" si="31"/>
        <v/>
      </c>
      <c r="E383" s="72" t="str">
        <f t="shared" si="32"/>
        <v/>
      </c>
      <c r="F383" s="72" t="str">
        <f t="shared" si="33"/>
        <v/>
      </c>
      <c r="G383" s="72" t="str">
        <f t="shared" si="34"/>
        <v/>
      </c>
      <c r="H383" s="72" t="str">
        <f>IF(A383&gt;$A$8*12,"",VLOOKUP(A383,Lists!B378:E967,4,FALSE))</f>
        <v/>
      </c>
      <c r="I383" s="72" t="str">
        <f t="shared" si="35"/>
        <v/>
      </c>
    </row>
    <row r="384" spans="1:9" x14ac:dyDescent="0.3">
      <c r="A384" s="1" t="str">
        <f t="shared" si="30"/>
        <v/>
      </c>
      <c r="B384" s="1" t="str">
        <f>IF(A384&gt;$A$8*12,"",VLOOKUP(A384,Lists!B379:E979,2,FALSE))</f>
        <v/>
      </c>
      <c r="C384" s="1" t="str">
        <f>IF(A384&gt;$A$8*12,"",VLOOKUP(A384,Lists!$B$6:$D$606,3,FALSE))</f>
        <v/>
      </c>
      <c r="D384" s="87" t="str">
        <f t="shared" si="31"/>
        <v/>
      </c>
      <c r="E384" s="72" t="str">
        <f t="shared" si="32"/>
        <v/>
      </c>
      <c r="F384" s="72" t="str">
        <f t="shared" si="33"/>
        <v/>
      </c>
      <c r="G384" s="72" t="str">
        <f t="shared" si="34"/>
        <v/>
      </c>
      <c r="H384" s="72" t="str">
        <f>IF(A384&gt;$A$8*12,"",VLOOKUP(A384,Lists!B379:E968,4,FALSE))</f>
        <v/>
      </c>
      <c r="I384" s="72" t="str">
        <f t="shared" si="35"/>
        <v/>
      </c>
    </row>
    <row r="385" spans="1:9" x14ac:dyDescent="0.3">
      <c r="A385" s="1" t="str">
        <f t="shared" si="30"/>
        <v/>
      </c>
      <c r="B385" s="1" t="str">
        <f>IF(A385&gt;$A$8*12,"",VLOOKUP(A385,Lists!B380:E980,2,FALSE))</f>
        <v/>
      </c>
      <c r="C385" s="1" t="str">
        <f>IF(A385&gt;$A$8*12,"",VLOOKUP(A385,Lists!$B$6:$D$606,3,FALSE))</f>
        <v/>
      </c>
      <c r="D385" s="87" t="str">
        <f t="shared" si="31"/>
        <v/>
      </c>
      <c r="E385" s="72" t="str">
        <f t="shared" si="32"/>
        <v/>
      </c>
      <c r="F385" s="72" t="str">
        <f t="shared" si="33"/>
        <v/>
      </c>
      <c r="G385" s="72" t="str">
        <f t="shared" si="34"/>
        <v/>
      </c>
      <c r="H385" s="72" t="str">
        <f>IF(A385&gt;$A$8*12,"",VLOOKUP(A385,Lists!B380:E969,4,FALSE))</f>
        <v/>
      </c>
      <c r="I385" s="72" t="str">
        <f t="shared" si="35"/>
        <v/>
      </c>
    </row>
    <row r="386" spans="1:9" x14ac:dyDescent="0.3">
      <c r="A386" s="1" t="str">
        <f t="shared" si="30"/>
        <v/>
      </c>
      <c r="B386" s="1" t="str">
        <f>IF(A386&gt;$A$8*12,"",VLOOKUP(A386,Lists!B381:E981,2,FALSE))</f>
        <v/>
      </c>
      <c r="C386" s="1" t="str">
        <f>IF(A386&gt;$A$8*12,"",VLOOKUP(A386,Lists!$B$6:$D$606,3,FALSE))</f>
        <v/>
      </c>
      <c r="D386" s="87" t="str">
        <f t="shared" si="31"/>
        <v/>
      </c>
      <c r="E386" s="72" t="str">
        <f t="shared" si="32"/>
        <v/>
      </c>
      <c r="F386" s="72" t="str">
        <f t="shared" si="33"/>
        <v/>
      </c>
      <c r="G386" s="72" t="str">
        <f t="shared" si="34"/>
        <v/>
      </c>
      <c r="H386" s="72" t="str">
        <f>IF(A386&gt;$A$8*12,"",VLOOKUP(A386,Lists!B381:E970,4,FALSE))</f>
        <v/>
      </c>
      <c r="I386" s="72" t="str">
        <f t="shared" si="35"/>
        <v/>
      </c>
    </row>
    <row r="387" spans="1:9" x14ac:dyDescent="0.3">
      <c r="A387" s="1" t="str">
        <f t="shared" si="30"/>
        <v/>
      </c>
      <c r="B387" s="1" t="str">
        <f>IF(A387&gt;$A$8*12,"",VLOOKUP(A387,Lists!B382:E982,2,FALSE))</f>
        <v/>
      </c>
      <c r="C387" s="1" t="str">
        <f>IF(A387&gt;$A$8*12,"",VLOOKUP(A387,Lists!$B$6:$D$606,3,FALSE))</f>
        <v/>
      </c>
      <c r="D387" s="87" t="str">
        <f t="shared" si="31"/>
        <v/>
      </c>
      <c r="E387" s="72" t="str">
        <f t="shared" si="32"/>
        <v/>
      </c>
      <c r="F387" s="72" t="str">
        <f t="shared" si="33"/>
        <v/>
      </c>
      <c r="G387" s="72" t="str">
        <f t="shared" si="34"/>
        <v/>
      </c>
      <c r="H387" s="72" t="str">
        <f>IF(A387&gt;$A$8*12,"",VLOOKUP(A387,Lists!B382:E971,4,FALSE))</f>
        <v/>
      </c>
      <c r="I387" s="72" t="str">
        <f t="shared" si="35"/>
        <v/>
      </c>
    </row>
    <row r="388" spans="1:9" x14ac:dyDescent="0.3">
      <c r="A388" s="1" t="str">
        <f t="shared" si="30"/>
        <v/>
      </c>
      <c r="B388" s="1" t="str">
        <f>IF(A388&gt;$A$8*12,"",VLOOKUP(A388,Lists!B383:E983,2,FALSE))</f>
        <v/>
      </c>
      <c r="C388" s="1" t="str">
        <f>IF(A388&gt;$A$8*12,"",VLOOKUP(A388,Lists!$B$6:$D$606,3,FALSE))</f>
        <v/>
      </c>
      <c r="D388" s="87" t="str">
        <f t="shared" si="31"/>
        <v/>
      </c>
      <c r="E388" s="72" t="str">
        <f t="shared" si="32"/>
        <v/>
      </c>
      <c r="F388" s="72" t="str">
        <f t="shared" si="33"/>
        <v/>
      </c>
      <c r="G388" s="72" t="str">
        <f t="shared" si="34"/>
        <v/>
      </c>
      <c r="H388" s="72" t="str">
        <f>IF(A388&gt;$A$8*12,"",VLOOKUP(A388,Lists!B383:E972,4,FALSE))</f>
        <v/>
      </c>
      <c r="I388" s="72" t="str">
        <f t="shared" si="35"/>
        <v/>
      </c>
    </row>
    <row r="389" spans="1:9" x14ac:dyDescent="0.3">
      <c r="A389" s="1" t="str">
        <f t="shared" si="30"/>
        <v/>
      </c>
      <c r="B389" s="1" t="str">
        <f>IF(A389&gt;$A$8*12,"",VLOOKUP(A389,Lists!B384:E984,2,FALSE))</f>
        <v/>
      </c>
      <c r="C389" s="1" t="str">
        <f>IF(A389&gt;$A$8*12,"",VLOOKUP(A389,Lists!$B$6:$D$606,3,FALSE))</f>
        <v/>
      </c>
      <c r="D389" s="87" t="str">
        <f t="shared" si="31"/>
        <v/>
      </c>
      <c r="E389" s="72" t="str">
        <f t="shared" si="32"/>
        <v/>
      </c>
      <c r="F389" s="72" t="str">
        <f t="shared" si="33"/>
        <v/>
      </c>
      <c r="G389" s="72" t="str">
        <f t="shared" si="34"/>
        <v/>
      </c>
      <c r="H389" s="72" t="str">
        <f>IF(A389&gt;$A$8*12,"",VLOOKUP(A389,Lists!B384:E973,4,FALSE))</f>
        <v/>
      </c>
      <c r="I389" s="72" t="str">
        <f t="shared" si="35"/>
        <v/>
      </c>
    </row>
    <row r="390" spans="1:9" x14ac:dyDescent="0.3">
      <c r="A390" s="1" t="str">
        <f t="shared" si="30"/>
        <v/>
      </c>
      <c r="B390" s="1" t="str">
        <f>IF(A390&gt;$A$8*12,"",VLOOKUP(A390,Lists!B385:E985,2,FALSE))</f>
        <v/>
      </c>
      <c r="C390" s="1" t="str">
        <f>IF(A390&gt;$A$8*12,"",VLOOKUP(A390,Lists!$B$6:$D$606,3,FALSE))</f>
        <v/>
      </c>
      <c r="D390" s="87" t="str">
        <f t="shared" si="31"/>
        <v/>
      </c>
      <c r="E390" s="72" t="str">
        <f t="shared" si="32"/>
        <v/>
      </c>
      <c r="F390" s="72" t="str">
        <f t="shared" si="33"/>
        <v/>
      </c>
      <c r="G390" s="72" t="str">
        <f t="shared" si="34"/>
        <v/>
      </c>
      <c r="H390" s="72" t="str">
        <f>IF(A390&gt;$A$8*12,"",VLOOKUP(A390,Lists!B385:E974,4,FALSE))</f>
        <v/>
      </c>
      <c r="I390" s="72" t="str">
        <f t="shared" si="35"/>
        <v/>
      </c>
    </row>
    <row r="391" spans="1:9" x14ac:dyDescent="0.3">
      <c r="A391" s="1" t="str">
        <f t="shared" si="30"/>
        <v/>
      </c>
      <c r="B391" s="1" t="str">
        <f>IF(A391&gt;$A$8*12,"",VLOOKUP(A391,Lists!B386:E986,2,FALSE))</f>
        <v/>
      </c>
      <c r="C391" s="1" t="str">
        <f>IF(A391&gt;$A$8*12,"",VLOOKUP(A391,Lists!$B$6:$D$606,3,FALSE))</f>
        <v/>
      </c>
      <c r="D391" s="87" t="str">
        <f t="shared" si="31"/>
        <v/>
      </c>
      <c r="E391" s="72" t="str">
        <f t="shared" si="32"/>
        <v/>
      </c>
      <c r="F391" s="72" t="str">
        <f t="shared" si="33"/>
        <v/>
      </c>
      <c r="G391" s="72" t="str">
        <f t="shared" si="34"/>
        <v/>
      </c>
      <c r="H391" s="72" t="str">
        <f>IF(A391&gt;$A$8*12,"",VLOOKUP(A391,Lists!B386:E975,4,FALSE))</f>
        <v/>
      </c>
      <c r="I391" s="72" t="str">
        <f t="shared" si="35"/>
        <v/>
      </c>
    </row>
    <row r="392" spans="1:9" x14ac:dyDescent="0.3">
      <c r="A392" s="1" t="str">
        <f t="shared" si="30"/>
        <v/>
      </c>
      <c r="B392" s="1" t="str">
        <f>IF(A392&gt;$A$8*12,"",VLOOKUP(A392,Lists!B387:E987,2,FALSE))</f>
        <v/>
      </c>
      <c r="C392" s="1" t="str">
        <f>IF(A392&gt;$A$8*12,"",VLOOKUP(A392,Lists!$B$6:$D$606,3,FALSE))</f>
        <v/>
      </c>
      <c r="D392" s="87" t="str">
        <f t="shared" si="31"/>
        <v/>
      </c>
      <c r="E392" s="72" t="str">
        <f t="shared" si="32"/>
        <v/>
      </c>
      <c r="F392" s="72" t="str">
        <f t="shared" si="33"/>
        <v/>
      </c>
      <c r="G392" s="72" t="str">
        <f t="shared" si="34"/>
        <v/>
      </c>
      <c r="H392" s="72" t="str">
        <f>IF(A392&gt;$A$8*12,"",VLOOKUP(A392,Lists!B387:E976,4,FALSE))</f>
        <v/>
      </c>
      <c r="I392" s="72" t="str">
        <f t="shared" si="35"/>
        <v/>
      </c>
    </row>
    <row r="393" spans="1:9" x14ac:dyDescent="0.3">
      <c r="A393" s="1" t="str">
        <f t="shared" si="30"/>
        <v/>
      </c>
      <c r="B393" s="1" t="str">
        <f>IF(A393&gt;$A$8*12,"",VLOOKUP(A393,Lists!B388:E988,2,FALSE))</f>
        <v/>
      </c>
      <c r="C393" s="1" t="str">
        <f>IF(A393&gt;$A$8*12,"",VLOOKUP(A393,Lists!$B$6:$D$606,3,FALSE))</f>
        <v/>
      </c>
      <c r="D393" s="87" t="str">
        <f t="shared" si="31"/>
        <v/>
      </c>
      <c r="E393" s="72" t="str">
        <f t="shared" si="32"/>
        <v/>
      </c>
      <c r="F393" s="72" t="str">
        <f t="shared" si="33"/>
        <v/>
      </c>
      <c r="G393" s="72" t="str">
        <f t="shared" si="34"/>
        <v/>
      </c>
      <c r="H393" s="72" t="str">
        <f>IF(A393&gt;$A$8*12,"",VLOOKUP(A393,Lists!B388:E977,4,FALSE))</f>
        <v/>
      </c>
      <c r="I393" s="72" t="str">
        <f t="shared" si="35"/>
        <v/>
      </c>
    </row>
    <row r="394" spans="1:9" x14ac:dyDescent="0.3">
      <c r="A394" s="1" t="str">
        <f t="shared" si="30"/>
        <v/>
      </c>
      <c r="B394" s="1" t="str">
        <f>IF(A394&gt;$A$8*12,"",VLOOKUP(A394,Lists!B389:E989,2,FALSE))</f>
        <v/>
      </c>
      <c r="C394" s="1" t="str">
        <f>IF(A394&gt;$A$8*12,"",VLOOKUP(A394,Lists!$B$6:$D$606,3,FALSE))</f>
        <v/>
      </c>
      <c r="D394" s="87" t="str">
        <f t="shared" si="31"/>
        <v/>
      </c>
      <c r="E394" s="72" t="str">
        <f t="shared" si="32"/>
        <v/>
      </c>
      <c r="F394" s="72" t="str">
        <f t="shared" si="33"/>
        <v/>
      </c>
      <c r="G394" s="72" t="str">
        <f t="shared" si="34"/>
        <v/>
      </c>
      <c r="H394" s="72" t="str">
        <f>IF(A394&gt;$A$8*12,"",VLOOKUP(A394,Lists!B389:E978,4,FALSE))</f>
        <v/>
      </c>
      <c r="I394" s="72" t="str">
        <f t="shared" si="35"/>
        <v/>
      </c>
    </row>
    <row r="395" spans="1:9" x14ac:dyDescent="0.3">
      <c r="A395" s="1" t="str">
        <f t="shared" si="30"/>
        <v/>
      </c>
      <c r="B395" s="1" t="str">
        <f>IF(A395&gt;$A$8*12,"",VLOOKUP(A395,Lists!B390:E990,2,FALSE))</f>
        <v/>
      </c>
      <c r="C395" s="1" t="str">
        <f>IF(A395&gt;$A$8*12,"",VLOOKUP(A395,Lists!$B$6:$D$606,3,FALSE))</f>
        <v/>
      </c>
      <c r="D395" s="87" t="str">
        <f t="shared" si="31"/>
        <v/>
      </c>
      <c r="E395" s="72" t="str">
        <f t="shared" si="32"/>
        <v/>
      </c>
      <c r="F395" s="72" t="str">
        <f t="shared" si="33"/>
        <v/>
      </c>
      <c r="G395" s="72" t="str">
        <f t="shared" si="34"/>
        <v/>
      </c>
      <c r="H395" s="72" t="str">
        <f>IF(A395&gt;$A$8*12,"",VLOOKUP(A395,Lists!B390:E979,4,FALSE))</f>
        <v/>
      </c>
      <c r="I395" s="72" t="str">
        <f t="shared" si="35"/>
        <v/>
      </c>
    </row>
    <row r="396" spans="1:9" x14ac:dyDescent="0.3">
      <c r="A396" s="1" t="str">
        <f t="shared" ref="A396:A459" si="36">IF(A395&lt;($A$8*12),A395+1,"")</f>
        <v/>
      </c>
      <c r="B396" s="1" t="str">
        <f>IF(A396&gt;$A$8*12,"",VLOOKUP(A396,Lists!B391:E991,2,FALSE))</f>
        <v/>
      </c>
      <c r="C396" s="1" t="str">
        <f>IF(A396&gt;$A$8*12,"",VLOOKUP(A396,Lists!$B$6:$D$606,3,FALSE))</f>
        <v/>
      </c>
      <c r="D396" s="87" t="str">
        <f t="shared" ref="D396:D459" si="37">IF(A396&gt;$A$8*12,"",D395)</f>
        <v/>
      </c>
      <c r="E396" s="72" t="str">
        <f t="shared" ref="E396:E459" si="38">IF(A396&gt;$A$8*12,"",+I395)</f>
        <v/>
      </c>
      <c r="F396" s="72" t="str">
        <f t="shared" ref="F396:F459" si="39">IF(A396&gt;$A$8*12,"",F395)</f>
        <v/>
      </c>
      <c r="G396" s="72" t="str">
        <f t="shared" ref="G396:G459" si="40">IF(A396&gt;$A$8*12,"",ROUND((+E396+F396)*D396/12,0))</f>
        <v/>
      </c>
      <c r="H396" s="72" t="str">
        <f>IF(A396&gt;$A$8*12,"",VLOOKUP(A396,Lists!B391:E980,4,FALSE))</f>
        <v/>
      </c>
      <c r="I396" s="72" t="str">
        <f t="shared" ref="I396:I459" si="41">IF(A396&gt;$A$8*12,"",+E396+F396+G396-H396)</f>
        <v/>
      </c>
    </row>
    <row r="397" spans="1:9" x14ac:dyDescent="0.3">
      <c r="A397" s="1" t="str">
        <f t="shared" si="36"/>
        <v/>
      </c>
      <c r="B397" s="1" t="str">
        <f>IF(A397&gt;$A$8*12,"",VLOOKUP(A397,Lists!B392:E992,2,FALSE))</f>
        <v/>
      </c>
      <c r="C397" s="1" t="str">
        <f>IF(A397&gt;$A$8*12,"",VLOOKUP(A397,Lists!$B$6:$D$606,3,FALSE))</f>
        <v/>
      </c>
      <c r="D397" s="87" t="str">
        <f t="shared" si="37"/>
        <v/>
      </c>
      <c r="E397" s="72" t="str">
        <f t="shared" si="38"/>
        <v/>
      </c>
      <c r="F397" s="72" t="str">
        <f t="shared" si="39"/>
        <v/>
      </c>
      <c r="G397" s="72" t="str">
        <f t="shared" si="40"/>
        <v/>
      </c>
      <c r="H397" s="72" t="str">
        <f>IF(A397&gt;$A$8*12,"",VLOOKUP(A397,Lists!B392:E981,4,FALSE))</f>
        <v/>
      </c>
      <c r="I397" s="72" t="str">
        <f t="shared" si="41"/>
        <v/>
      </c>
    </row>
    <row r="398" spans="1:9" x14ac:dyDescent="0.3">
      <c r="A398" s="1" t="str">
        <f t="shared" si="36"/>
        <v/>
      </c>
      <c r="B398" s="1" t="str">
        <f>IF(A398&gt;$A$8*12,"",VLOOKUP(A398,Lists!B393:E993,2,FALSE))</f>
        <v/>
      </c>
      <c r="C398" s="1" t="str">
        <f>IF(A398&gt;$A$8*12,"",VLOOKUP(A398,Lists!$B$6:$D$606,3,FALSE))</f>
        <v/>
      </c>
      <c r="D398" s="87" t="str">
        <f t="shared" si="37"/>
        <v/>
      </c>
      <c r="E398" s="72" t="str">
        <f t="shared" si="38"/>
        <v/>
      </c>
      <c r="F398" s="72" t="str">
        <f t="shared" si="39"/>
        <v/>
      </c>
      <c r="G398" s="72" t="str">
        <f t="shared" si="40"/>
        <v/>
      </c>
      <c r="H398" s="72" t="str">
        <f>IF(A398&gt;$A$8*12,"",VLOOKUP(A398,Lists!B393:E982,4,FALSE))</f>
        <v/>
      </c>
      <c r="I398" s="72" t="str">
        <f t="shared" si="41"/>
        <v/>
      </c>
    </row>
    <row r="399" spans="1:9" x14ac:dyDescent="0.3">
      <c r="A399" s="1" t="str">
        <f t="shared" si="36"/>
        <v/>
      </c>
      <c r="B399" s="1" t="str">
        <f>IF(A399&gt;$A$8*12,"",VLOOKUP(A399,Lists!B394:E994,2,FALSE))</f>
        <v/>
      </c>
      <c r="C399" s="1" t="str">
        <f>IF(A399&gt;$A$8*12,"",VLOOKUP(A399,Lists!$B$6:$D$606,3,FALSE))</f>
        <v/>
      </c>
      <c r="D399" s="87" t="str">
        <f t="shared" si="37"/>
        <v/>
      </c>
      <c r="E399" s="72" t="str">
        <f t="shared" si="38"/>
        <v/>
      </c>
      <c r="F399" s="72" t="str">
        <f t="shared" si="39"/>
        <v/>
      </c>
      <c r="G399" s="72" t="str">
        <f t="shared" si="40"/>
        <v/>
      </c>
      <c r="H399" s="72" t="str">
        <f>IF(A399&gt;$A$8*12,"",VLOOKUP(A399,Lists!B394:E983,4,FALSE))</f>
        <v/>
      </c>
      <c r="I399" s="72" t="str">
        <f t="shared" si="41"/>
        <v/>
      </c>
    </row>
    <row r="400" spans="1:9" x14ac:dyDescent="0.3">
      <c r="A400" s="1" t="str">
        <f t="shared" si="36"/>
        <v/>
      </c>
      <c r="B400" s="1" t="str">
        <f>IF(A400&gt;$A$8*12,"",VLOOKUP(A400,Lists!B395:E995,2,FALSE))</f>
        <v/>
      </c>
      <c r="C400" s="1" t="str">
        <f>IF(A400&gt;$A$8*12,"",VLOOKUP(A400,Lists!$B$6:$D$606,3,FALSE))</f>
        <v/>
      </c>
      <c r="D400" s="87" t="str">
        <f t="shared" si="37"/>
        <v/>
      </c>
      <c r="E400" s="72" t="str">
        <f t="shared" si="38"/>
        <v/>
      </c>
      <c r="F400" s="72" t="str">
        <f t="shared" si="39"/>
        <v/>
      </c>
      <c r="G400" s="72" t="str">
        <f t="shared" si="40"/>
        <v/>
      </c>
      <c r="H400" s="72" t="str">
        <f>IF(A400&gt;$A$8*12,"",VLOOKUP(A400,Lists!B395:E984,4,FALSE))</f>
        <v/>
      </c>
      <c r="I400" s="72" t="str">
        <f t="shared" si="41"/>
        <v/>
      </c>
    </row>
    <row r="401" spans="1:9" x14ac:dyDescent="0.3">
      <c r="A401" s="1" t="str">
        <f t="shared" si="36"/>
        <v/>
      </c>
      <c r="B401" s="1" t="str">
        <f>IF(A401&gt;$A$8*12,"",VLOOKUP(A401,Lists!B396:E996,2,FALSE))</f>
        <v/>
      </c>
      <c r="C401" s="1" t="str">
        <f>IF(A401&gt;$A$8*12,"",VLOOKUP(A401,Lists!$B$6:$D$606,3,FALSE))</f>
        <v/>
      </c>
      <c r="D401" s="87" t="str">
        <f t="shared" si="37"/>
        <v/>
      </c>
      <c r="E401" s="72" t="str">
        <f t="shared" si="38"/>
        <v/>
      </c>
      <c r="F401" s="72" t="str">
        <f t="shared" si="39"/>
        <v/>
      </c>
      <c r="G401" s="72" t="str">
        <f t="shared" si="40"/>
        <v/>
      </c>
      <c r="H401" s="72" t="str">
        <f>IF(A401&gt;$A$8*12,"",VLOOKUP(A401,Lists!B396:E985,4,FALSE))</f>
        <v/>
      </c>
      <c r="I401" s="72" t="str">
        <f t="shared" si="41"/>
        <v/>
      </c>
    </row>
    <row r="402" spans="1:9" x14ac:dyDescent="0.3">
      <c r="A402" s="1" t="str">
        <f t="shared" si="36"/>
        <v/>
      </c>
      <c r="B402" s="1" t="str">
        <f>IF(A402&gt;$A$8*12,"",VLOOKUP(A402,Lists!B397:E997,2,FALSE))</f>
        <v/>
      </c>
      <c r="C402" s="1" t="str">
        <f>IF(A402&gt;$A$8*12,"",VLOOKUP(A402,Lists!$B$6:$D$606,3,FALSE))</f>
        <v/>
      </c>
      <c r="D402" s="87" t="str">
        <f t="shared" si="37"/>
        <v/>
      </c>
      <c r="E402" s="72" t="str">
        <f t="shared" si="38"/>
        <v/>
      </c>
      <c r="F402" s="72" t="str">
        <f t="shared" si="39"/>
        <v/>
      </c>
      <c r="G402" s="72" t="str">
        <f t="shared" si="40"/>
        <v/>
      </c>
      <c r="H402" s="72" t="str">
        <f>IF(A402&gt;$A$8*12,"",VLOOKUP(A402,Lists!B397:E986,4,FALSE))</f>
        <v/>
      </c>
      <c r="I402" s="72" t="str">
        <f t="shared" si="41"/>
        <v/>
      </c>
    </row>
    <row r="403" spans="1:9" x14ac:dyDescent="0.3">
      <c r="A403" s="1" t="str">
        <f t="shared" si="36"/>
        <v/>
      </c>
      <c r="B403" s="1" t="str">
        <f>IF(A403&gt;$A$8*12,"",VLOOKUP(A403,Lists!B398:E998,2,FALSE))</f>
        <v/>
      </c>
      <c r="C403" s="1" t="str">
        <f>IF(A403&gt;$A$8*12,"",VLOOKUP(A403,Lists!$B$6:$D$606,3,FALSE))</f>
        <v/>
      </c>
      <c r="D403" s="87" t="str">
        <f t="shared" si="37"/>
        <v/>
      </c>
      <c r="E403" s="72" t="str">
        <f t="shared" si="38"/>
        <v/>
      </c>
      <c r="F403" s="72" t="str">
        <f t="shared" si="39"/>
        <v/>
      </c>
      <c r="G403" s="72" t="str">
        <f t="shared" si="40"/>
        <v/>
      </c>
      <c r="H403" s="72" t="str">
        <f>IF(A403&gt;$A$8*12,"",VLOOKUP(A403,Lists!B398:E987,4,FALSE))</f>
        <v/>
      </c>
      <c r="I403" s="72" t="str">
        <f t="shared" si="41"/>
        <v/>
      </c>
    </row>
    <row r="404" spans="1:9" x14ac:dyDescent="0.3">
      <c r="A404" s="1" t="str">
        <f t="shared" si="36"/>
        <v/>
      </c>
      <c r="B404" s="1" t="str">
        <f>IF(A404&gt;$A$8*12,"",VLOOKUP(A404,Lists!B399:E999,2,FALSE))</f>
        <v/>
      </c>
      <c r="C404" s="1" t="str">
        <f>IF(A404&gt;$A$8*12,"",VLOOKUP(A404,Lists!$B$6:$D$606,3,FALSE))</f>
        <v/>
      </c>
      <c r="D404" s="87" t="str">
        <f t="shared" si="37"/>
        <v/>
      </c>
      <c r="E404" s="72" t="str">
        <f t="shared" si="38"/>
        <v/>
      </c>
      <c r="F404" s="72" t="str">
        <f t="shared" si="39"/>
        <v/>
      </c>
      <c r="G404" s="72" t="str">
        <f t="shared" si="40"/>
        <v/>
      </c>
      <c r="H404" s="72" t="str">
        <f>IF(A404&gt;$A$8*12,"",VLOOKUP(A404,Lists!B399:E988,4,FALSE))</f>
        <v/>
      </c>
      <c r="I404" s="72" t="str">
        <f t="shared" si="41"/>
        <v/>
      </c>
    </row>
    <row r="405" spans="1:9" x14ac:dyDescent="0.3">
      <c r="A405" s="1" t="str">
        <f t="shared" si="36"/>
        <v/>
      </c>
      <c r="B405" s="1" t="str">
        <f>IF(A405&gt;$A$8*12,"",VLOOKUP(A405,Lists!B400:E1000,2,FALSE))</f>
        <v/>
      </c>
      <c r="C405" s="1" t="str">
        <f>IF(A405&gt;$A$8*12,"",VLOOKUP(A405,Lists!$B$6:$D$606,3,FALSE))</f>
        <v/>
      </c>
      <c r="D405" s="87" t="str">
        <f t="shared" si="37"/>
        <v/>
      </c>
      <c r="E405" s="72" t="str">
        <f t="shared" si="38"/>
        <v/>
      </c>
      <c r="F405" s="72" t="str">
        <f t="shared" si="39"/>
        <v/>
      </c>
      <c r="G405" s="72" t="str">
        <f t="shared" si="40"/>
        <v/>
      </c>
      <c r="H405" s="72" t="str">
        <f>IF(A405&gt;$A$8*12,"",VLOOKUP(A405,Lists!B400:E989,4,FALSE))</f>
        <v/>
      </c>
      <c r="I405" s="72" t="str">
        <f t="shared" si="41"/>
        <v/>
      </c>
    </row>
    <row r="406" spans="1:9" x14ac:dyDescent="0.3">
      <c r="A406" s="1" t="str">
        <f t="shared" si="36"/>
        <v/>
      </c>
      <c r="B406" s="1" t="str">
        <f>IF(A406&gt;$A$8*12,"",VLOOKUP(A406,Lists!B401:E1001,2,FALSE))</f>
        <v/>
      </c>
      <c r="C406" s="1" t="str">
        <f>IF(A406&gt;$A$8*12,"",VLOOKUP(A406,Lists!$B$6:$D$606,3,FALSE))</f>
        <v/>
      </c>
      <c r="D406" s="87" t="str">
        <f t="shared" si="37"/>
        <v/>
      </c>
      <c r="E406" s="72" t="str">
        <f t="shared" si="38"/>
        <v/>
      </c>
      <c r="F406" s="72" t="str">
        <f t="shared" si="39"/>
        <v/>
      </c>
      <c r="G406" s="72" t="str">
        <f t="shared" si="40"/>
        <v/>
      </c>
      <c r="H406" s="72" t="str">
        <f>IF(A406&gt;$A$8*12,"",VLOOKUP(A406,Lists!B401:E990,4,FALSE))</f>
        <v/>
      </c>
      <c r="I406" s="72" t="str">
        <f t="shared" si="41"/>
        <v/>
      </c>
    </row>
    <row r="407" spans="1:9" x14ac:dyDescent="0.3">
      <c r="A407" s="1" t="str">
        <f t="shared" si="36"/>
        <v/>
      </c>
      <c r="B407" s="1" t="str">
        <f>IF(A407&gt;$A$8*12,"",VLOOKUP(A407,Lists!B402:E1002,2,FALSE))</f>
        <v/>
      </c>
      <c r="C407" s="1" t="str">
        <f>IF(A407&gt;$A$8*12,"",VLOOKUP(A407,Lists!$B$6:$D$606,3,FALSE))</f>
        <v/>
      </c>
      <c r="D407" s="87" t="str">
        <f t="shared" si="37"/>
        <v/>
      </c>
      <c r="E407" s="72" t="str">
        <f t="shared" si="38"/>
        <v/>
      </c>
      <c r="F407" s="72" t="str">
        <f t="shared" si="39"/>
        <v/>
      </c>
      <c r="G407" s="72" t="str">
        <f t="shared" si="40"/>
        <v/>
      </c>
      <c r="H407" s="72" t="str">
        <f>IF(A407&gt;$A$8*12,"",VLOOKUP(A407,Lists!B402:E991,4,FALSE))</f>
        <v/>
      </c>
      <c r="I407" s="72" t="str">
        <f t="shared" si="41"/>
        <v/>
      </c>
    </row>
    <row r="408" spans="1:9" x14ac:dyDescent="0.3">
      <c r="A408" s="1" t="str">
        <f t="shared" si="36"/>
        <v/>
      </c>
      <c r="B408" s="1" t="str">
        <f>IF(A408&gt;$A$8*12,"",VLOOKUP(A408,Lists!B403:E1003,2,FALSE))</f>
        <v/>
      </c>
      <c r="C408" s="1" t="str">
        <f>IF(A408&gt;$A$8*12,"",VLOOKUP(A408,Lists!$B$6:$D$606,3,FALSE))</f>
        <v/>
      </c>
      <c r="D408" s="87" t="str">
        <f t="shared" si="37"/>
        <v/>
      </c>
      <c r="E408" s="72" t="str">
        <f t="shared" si="38"/>
        <v/>
      </c>
      <c r="F408" s="72" t="str">
        <f t="shared" si="39"/>
        <v/>
      </c>
      <c r="G408" s="72" t="str">
        <f t="shared" si="40"/>
        <v/>
      </c>
      <c r="H408" s="72" t="str">
        <f>IF(A408&gt;$A$8*12,"",VLOOKUP(A408,Lists!B403:E992,4,FALSE))</f>
        <v/>
      </c>
      <c r="I408" s="72" t="str">
        <f t="shared" si="41"/>
        <v/>
      </c>
    </row>
    <row r="409" spans="1:9" x14ac:dyDescent="0.3">
      <c r="A409" s="1" t="str">
        <f t="shared" si="36"/>
        <v/>
      </c>
      <c r="B409" s="1" t="str">
        <f>IF(A409&gt;$A$8*12,"",VLOOKUP(A409,Lists!B404:E1004,2,FALSE))</f>
        <v/>
      </c>
      <c r="C409" s="1" t="str">
        <f>IF(A409&gt;$A$8*12,"",VLOOKUP(A409,Lists!$B$6:$D$606,3,FALSE))</f>
        <v/>
      </c>
      <c r="D409" s="87" t="str">
        <f t="shared" si="37"/>
        <v/>
      </c>
      <c r="E409" s="72" t="str">
        <f t="shared" si="38"/>
        <v/>
      </c>
      <c r="F409" s="72" t="str">
        <f t="shared" si="39"/>
        <v/>
      </c>
      <c r="G409" s="72" t="str">
        <f t="shared" si="40"/>
        <v/>
      </c>
      <c r="H409" s="72" t="str">
        <f>IF(A409&gt;$A$8*12,"",VLOOKUP(A409,Lists!B404:E993,4,FALSE))</f>
        <v/>
      </c>
      <c r="I409" s="72" t="str">
        <f t="shared" si="41"/>
        <v/>
      </c>
    </row>
    <row r="410" spans="1:9" x14ac:dyDescent="0.3">
      <c r="A410" s="1" t="str">
        <f t="shared" si="36"/>
        <v/>
      </c>
      <c r="B410" s="1" t="str">
        <f>IF(A410&gt;$A$8*12,"",VLOOKUP(A410,Lists!B405:E1005,2,FALSE))</f>
        <v/>
      </c>
      <c r="C410" s="1" t="str">
        <f>IF(A410&gt;$A$8*12,"",VLOOKUP(A410,Lists!$B$6:$D$606,3,FALSE))</f>
        <v/>
      </c>
      <c r="D410" s="87" t="str">
        <f t="shared" si="37"/>
        <v/>
      </c>
      <c r="E410" s="72" t="str">
        <f t="shared" si="38"/>
        <v/>
      </c>
      <c r="F410" s="72" t="str">
        <f t="shared" si="39"/>
        <v/>
      </c>
      <c r="G410" s="72" t="str">
        <f t="shared" si="40"/>
        <v/>
      </c>
      <c r="H410" s="72" t="str">
        <f>IF(A410&gt;$A$8*12,"",VLOOKUP(A410,Lists!B405:E994,4,FALSE))</f>
        <v/>
      </c>
      <c r="I410" s="72" t="str">
        <f t="shared" si="41"/>
        <v/>
      </c>
    </row>
    <row r="411" spans="1:9" x14ac:dyDescent="0.3">
      <c r="A411" s="1" t="str">
        <f t="shared" si="36"/>
        <v/>
      </c>
      <c r="B411" s="1" t="str">
        <f>IF(A411&gt;$A$8*12,"",VLOOKUP(A411,Lists!B406:E1006,2,FALSE))</f>
        <v/>
      </c>
      <c r="C411" s="1" t="str">
        <f>IF(A411&gt;$A$8*12,"",VLOOKUP(A411,Lists!$B$6:$D$606,3,FALSE))</f>
        <v/>
      </c>
      <c r="D411" s="87" t="str">
        <f t="shared" si="37"/>
        <v/>
      </c>
      <c r="E411" s="72" t="str">
        <f t="shared" si="38"/>
        <v/>
      </c>
      <c r="F411" s="72" t="str">
        <f t="shared" si="39"/>
        <v/>
      </c>
      <c r="G411" s="72" t="str">
        <f t="shared" si="40"/>
        <v/>
      </c>
      <c r="H411" s="72" t="str">
        <f>IF(A411&gt;$A$8*12,"",VLOOKUP(A411,Lists!B406:E995,4,FALSE))</f>
        <v/>
      </c>
      <c r="I411" s="72" t="str">
        <f t="shared" si="41"/>
        <v/>
      </c>
    </row>
    <row r="412" spans="1:9" x14ac:dyDescent="0.3">
      <c r="A412" s="1" t="str">
        <f t="shared" si="36"/>
        <v/>
      </c>
      <c r="B412" s="1" t="str">
        <f>IF(A412&gt;$A$8*12,"",VLOOKUP(A412,Lists!B407:E1007,2,FALSE))</f>
        <v/>
      </c>
      <c r="C412" s="1" t="str">
        <f>IF(A412&gt;$A$8*12,"",VLOOKUP(A412,Lists!$B$6:$D$606,3,FALSE))</f>
        <v/>
      </c>
      <c r="D412" s="87" t="str">
        <f t="shared" si="37"/>
        <v/>
      </c>
      <c r="E412" s="72" t="str">
        <f t="shared" si="38"/>
        <v/>
      </c>
      <c r="F412" s="72" t="str">
        <f t="shared" si="39"/>
        <v/>
      </c>
      <c r="G412" s="72" t="str">
        <f t="shared" si="40"/>
        <v/>
      </c>
      <c r="H412" s="72" t="str">
        <f>IF(A412&gt;$A$8*12,"",VLOOKUP(A412,Lists!B407:E996,4,FALSE))</f>
        <v/>
      </c>
      <c r="I412" s="72" t="str">
        <f t="shared" si="41"/>
        <v/>
      </c>
    </row>
    <row r="413" spans="1:9" x14ac:dyDescent="0.3">
      <c r="A413" s="1" t="str">
        <f t="shared" si="36"/>
        <v/>
      </c>
      <c r="B413" s="1" t="str">
        <f>IF(A413&gt;$A$8*12,"",VLOOKUP(A413,Lists!B408:E1008,2,FALSE))</f>
        <v/>
      </c>
      <c r="C413" s="1" t="str">
        <f>IF(A413&gt;$A$8*12,"",VLOOKUP(A413,Lists!$B$6:$D$606,3,FALSE))</f>
        <v/>
      </c>
      <c r="D413" s="87" t="str">
        <f t="shared" si="37"/>
        <v/>
      </c>
      <c r="E413" s="72" t="str">
        <f t="shared" si="38"/>
        <v/>
      </c>
      <c r="F413" s="72" t="str">
        <f t="shared" si="39"/>
        <v/>
      </c>
      <c r="G413" s="72" t="str">
        <f t="shared" si="40"/>
        <v/>
      </c>
      <c r="H413" s="72" t="str">
        <f>IF(A413&gt;$A$8*12,"",VLOOKUP(A413,Lists!B408:E997,4,FALSE))</f>
        <v/>
      </c>
      <c r="I413" s="72" t="str">
        <f t="shared" si="41"/>
        <v/>
      </c>
    </row>
    <row r="414" spans="1:9" x14ac:dyDescent="0.3">
      <c r="A414" s="1" t="str">
        <f t="shared" si="36"/>
        <v/>
      </c>
      <c r="B414" s="1" t="str">
        <f>IF(A414&gt;$A$8*12,"",VLOOKUP(A414,Lists!B409:E1009,2,FALSE))</f>
        <v/>
      </c>
      <c r="C414" s="1" t="str">
        <f>IF(A414&gt;$A$8*12,"",VLOOKUP(A414,Lists!$B$6:$D$606,3,FALSE))</f>
        <v/>
      </c>
      <c r="D414" s="87" t="str">
        <f t="shared" si="37"/>
        <v/>
      </c>
      <c r="E414" s="72" t="str">
        <f t="shared" si="38"/>
        <v/>
      </c>
      <c r="F414" s="72" t="str">
        <f t="shared" si="39"/>
        <v/>
      </c>
      <c r="G414" s="72" t="str">
        <f t="shared" si="40"/>
        <v/>
      </c>
      <c r="H414" s="72" t="str">
        <f>IF(A414&gt;$A$8*12,"",VLOOKUP(A414,Lists!B409:E998,4,FALSE))</f>
        <v/>
      </c>
      <c r="I414" s="72" t="str">
        <f t="shared" si="41"/>
        <v/>
      </c>
    </row>
    <row r="415" spans="1:9" x14ac:dyDescent="0.3">
      <c r="A415" s="1" t="str">
        <f t="shared" si="36"/>
        <v/>
      </c>
      <c r="B415" s="1" t="str">
        <f>IF(A415&gt;$A$8*12,"",VLOOKUP(A415,Lists!B410:E1010,2,FALSE))</f>
        <v/>
      </c>
      <c r="C415" s="1" t="str">
        <f>IF(A415&gt;$A$8*12,"",VLOOKUP(A415,Lists!$B$6:$D$606,3,FALSE))</f>
        <v/>
      </c>
      <c r="D415" s="87" t="str">
        <f t="shared" si="37"/>
        <v/>
      </c>
      <c r="E415" s="72" t="str">
        <f t="shared" si="38"/>
        <v/>
      </c>
      <c r="F415" s="72" t="str">
        <f t="shared" si="39"/>
        <v/>
      </c>
      <c r="G415" s="72" t="str">
        <f t="shared" si="40"/>
        <v/>
      </c>
      <c r="H415" s="72" t="str">
        <f>IF(A415&gt;$A$8*12,"",VLOOKUP(A415,Lists!B410:E999,4,FALSE))</f>
        <v/>
      </c>
      <c r="I415" s="72" t="str">
        <f t="shared" si="41"/>
        <v/>
      </c>
    </row>
    <row r="416" spans="1:9" x14ac:dyDescent="0.3">
      <c r="A416" s="1" t="str">
        <f t="shared" si="36"/>
        <v/>
      </c>
      <c r="B416" s="1" t="str">
        <f>IF(A416&gt;$A$8*12,"",VLOOKUP(A416,Lists!B411:E1011,2,FALSE))</f>
        <v/>
      </c>
      <c r="C416" s="1" t="str">
        <f>IF(A416&gt;$A$8*12,"",VLOOKUP(A416,Lists!$B$6:$D$606,3,FALSE))</f>
        <v/>
      </c>
      <c r="D416" s="87" t="str">
        <f t="shared" si="37"/>
        <v/>
      </c>
      <c r="E416" s="72" t="str">
        <f t="shared" si="38"/>
        <v/>
      </c>
      <c r="F416" s="72" t="str">
        <f t="shared" si="39"/>
        <v/>
      </c>
      <c r="G416" s="72" t="str">
        <f t="shared" si="40"/>
        <v/>
      </c>
      <c r="H416" s="72" t="str">
        <f>IF(A416&gt;$A$8*12,"",VLOOKUP(A416,Lists!B411:E1000,4,FALSE))</f>
        <v/>
      </c>
      <c r="I416" s="72" t="str">
        <f t="shared" si="41"/>
        <v/>
      </c>
    </row>
    <row r="417" spans="1:9" x14ac:dyDescent="0.3">
      <c r="A417" s="1" t="str">
        <f t="shared" si="36"/>
        <v/>
      </c>
      <c r="B417" s="1" t="str">
        <f>IF(A417&gt;$A$8*12,"",VLOOKUP(A417,Lists!B412:E1012,2,FALSE))</f>
        <v/>
      </c>
      <c r="C417" s="1" t="str">
        <f>IF(A417&gt;$A$8*12,"",VLOOKUP(A417,Lists!$B$6:$D$606,3,FALSE))</f>
        <v/>
      </c>
      <c r="D417" s="87" t="str">
        <f t="shared" si="37"/>
        <v/>
      </c>
      <c r="E417" s="72" t="str">
        <f t="shared" si="38"/>
        <v/>
      </c>
      <c r="F417" s="72" t="str">
        <f t="shared" si="39"/>
        <v/>
      </c>
      <c r="G417" s="72" t="str">
        <f t="shared" si="40"/>
        <v/>
      </c>
      <c r="H417" s="72" t="str">
        <f>IF(A417&gt;$A$8*12,"",VLOOKUP(A417,Lists!B412:E1001,4,FALSE))</f>
        <v/>
      </c>
      <c r="I417" s="72" t="str">
        <f t="shared" si="41"/>
        <v/>
      </c>
    </row>
    <row r="418" spans="1:9" x14ac:dyDescent="0.3">
      <c r="A418" s="1" t="str">
        <f t="shared" si="36"/>
        <v/>
      </c>
      <c r="B418" s="1" t="str">
        <f>IF(A418&gt;$A$8*12,"",VLOOKUP(A418,Lists!B413:E1013,2,FALSE))</f>
        <v/>
      </c>
      <c r="C418" s="1" t="str">
        <f>IF(A418&gt;$A$8*12,"",VLOOKUP(A418,Lists!$B$6:$D$606,3,FALSE))</f>
        <v/>
      </c>
      <c r="D418" s="87" t="str">
        <f t="shared" si="37"/>
        <v/>
      </c>
      <c r="E418" s="72" t="str">
        <f t="shared" si="38"/>
        <v/>
      </c>
      <c r="F418" s="72" t="str">
        <f t="shared" si="39"/>
        <v/>
      </c>
      <c r="G418" s="72" t="str">
        <f t="shared" si="40"/>
        <v/>
      </c>
      <c r="H418" s="72" t="str">
        <f>IF(A418&gt;$A$8*12,"",VLOOKUP(A418,Lists!B413:E1002,4,FALSE))</f>
        <v/>
      </c>
      <c r="I418" s="72" t="str">
        <f t="shared" si="41"/>
        <v/>
      </c>
    </row>
    <row r="419" spans="1:9" x14ac:dyDescent="0.3">
      <c r="A419" s="1" t="str">
        <f t="shared" si="36"/>
        <v/>
      </c>
      <c r="B419" s="1" t="str">
        <f>IF(A419&gt;$A$8*12,"",VLOOKUP(A419,Lists!B414:E1014,2,FALSE))</f>
        <v/>
      </c>
      <c r="C419" s="1" t="str">
        <f>IF(A419&gt;$A$8*12,"",VLOOKUP(A419,Lists!$B$6:$D$606,3,FALSE))</f>
        <v/>
      </c>
      <c r="D419" s="87" t="str">
        <f t="shared" si="37"/>
        <v/>
      </c>
      <c r="E419" s="72" t="str">
        <f t="shared" si="38"/>
        <v/>
      </c>
      <c r="F419" s="72" t="str">
        <f t="shared" si="39"/>
        <v/>
      </c>
      <c r="G419" s="72" t="str">
        <f t="shared" si="40"/>
        <v/>
      </c>
      <c r="H419" s="72" t="str">
        <f>IF(A419&gt;$A$8*12,"",VLOOKUP(A419,Lists!B414:E1003,4,FALSE))</f>
        <v/>
      </c>
      <c r="I419" s="72" t="str">
        <f t="shared" si="41"/>
        <v/>
      </c>
    </row>
    <row r="420" spans="1:9" x14ac:dyDescent="0.3">
      <c r="A420" s="1" t="str">
        <f t="shared" si="36"/>
        <v/>
      </c>
      <c r="B420" s="1" t="str">
        <f>IF(A420&gt;$A$8*12,"",VLOOKUP(A420,Lists!B415:E1015,2,FALSE))</f>
        <v/>
      </c>
      <c r="C420" s="1" t="str">
        <f>IF(A420&gt;$A$8*12,"",VLOOKUP(A420,Lists!$B$6:$D$606,3,FALSE))</f>
        <v/>
      </c>
      <c r="D420" s="87" t="str">
        <f t="shared" si="37"/>
        <v/>
      </c>
      <c r="E420" s="72" t="str">
        <f t="shared" si="38"/>
        <v/>
      </c>
      <c r="F420" s="72" t="str">
        <f t="shared" si="39"/>
        <v/>
      </c>
      <c r="G420" s="72" t="str">
        <f t="shared" si="40"/>
        <v/>
      </c>
      <c r="H420" s="72" t="str">
        <f>IF(A420&gt;$A$8*12,"",VLOOKUP(A420,Lists!B415:E1004,4,FALSE))</f>
        <v/>
      </c>
      <c r="I420" s="72" t="str">
        <f t="shared" si="41"/>
        <v/>
      </c>
    </row>
    <row r="421" spans="1:9" x14ac:dyDescent="0.3">
      <c r="A421" s="1" t="str">
        <f t="shared" si="36"/>
        <v/>
      </c>
      <c r="B421" s="1" t="str">
        <f>IF(A421&gt;$A$8*12,"",VLOOKUP(A421,Lists!B416:E1016,2,FALSE))</f>
        <v/>
      </c>
      <c r="C421" s="1" t="str">
        <f>IF(A421&gt;$A$8*12,"",VLOOKUP(A421,Lists!$B$6:$D$606,3,FALSE))</f>
        <v/>
      </c>
      <c r="D421" s="87" t="str">
        <f t="shared" si="37"/>
        <v/>
      </c>
      <c r="E421" s="72" t="str">
        <f t="shared" si="38"/>
        <v/>
      </c>
      <c r="F421" s="72" t="str">
        <f t="shared" si="39"/>
        <v/>
      </c>
      <c r="G421" s="72" t="str">
        <f t="shared" si="40"/>
        <v/>
      </c>
      <c r="H421" s="72" t="str">
        <f>IF(A421&gt;$A$8*12,"",VLOOKUP(A421,Lists!B416:E1005,4,FALSE))</f>
        <v/>
      </c>
      <c r="I421" s="72" t="str">
        <f t="shared" si="41"/>
        <v/>
      </c>
    </row>
    <row r="422" spans="1:9" x14ac:dyDescent="0.3">
      <c r="A422" s="1" t="str">
        <f t="shared" si="36"/>
        <v/>
      </c>
      <c r="B422" s="1" t="str">
        <f>IF(A422&gt;$A$8*12,"",VLOOKUP(A422,Lists!B417:E1017,2,FALSE))</f>
        <v/>
      </c>
      <c r="C422" s="1" t="str">
        <f>IF(A422&gt;$A$8*12,"",VLOOKUP(A422,Lists!$B$6:$D$606,3,FALSE))</f>
        <v/>
      </c>
      <c r="D422" s="87" t="str">
        <f t="shared" si="37"/>
        <v/>
      </c>
      <c r="E422" s="72" t="str">
        <f t="shared" si="38"/>
        <v/>
      </c>
      <c r="F422" s="72" t="str">
        <f t="shared" si="39"/>
        <v/>
      </c>
      <c r="G422" s="72" t="str">
        <f t="shared" si="40"/>
        <v/>
      </c>
      <c r="H422" s="72" t="str">
        <f>IF(A422&gt;$A$8*12,"",VLOOKUP(A422,Lists!B417:E1006,4,FALSE))</f>
        <v/>
      </c>
      <c r="I422" s="72" t="str">
        <f t="shared" si="41"/>
        <v/>
      </c>
    </row>
    <row r="423" spans="1:9" x14ac:dyDescent="0.3">
      <c r="A423" s="1" t="str">
        <f t="shared" si="36"/>
        <v/>
      </c>
      <c r="B423" s="1" t="str">
        <f>IF(A423&gt;$A$8*12,"",VLOOKUP(A423,Lists!B418:E1018,2,FALSE))</f>
        <v/>
      </c>
      <c r="C423" s="1" t="str">
        <f>IF(A423&gt;$A$8*12,"",VLOOKUP(A423,Lists!$B$6:$D$606,3,FALSE))</f>
        <v/>
      </c>
      <c r="D423" s="87" t="str">
        <f t="shared" si="37"/>
        <v/>
      </c>
      <c r="E423" s="72" t="str">
        <f t="shared" si="38"/>
        <v/>
      </c>
      <c r="F423" s="72" t="str">
        <f t="shared" si="39"/>
        <v/>
      </c>
      <c r="G423" s="72" t="str">
        <f t="shared" si="40"/>
        <v/>
      </c>
      <c r="H423" s="72" t="str">
        <f>IF(A423&gt;$A$8*12,"",VLOOKUP(A423,Lists!B418:E1007,4,FALSE))</f>
        <v/>
      </c>
      <c r="I423" s="72" t="str">
        <f t="shared" si="41"/>
        <v/>
      </c>
    </row>
    <row r="424" spans="1:9" x14ac:dyDescent="0.3">
      <c r="A424" s="1" t="str">
        <f t="shared" si="36"/>
        <v/>
      </c>
      <c r="B424" s="1" t="str">
        <f>IF(A424&gt;$A$8*12,"",VLOOKUP(A424,Lists!B419:E1019,2,FALSE))</f>
        <v/>
      </c>
      <c r="C424" s="1" t="str">
        <f>IF(A424&gt;$A$8*12,"",VLOOKUP(A424,Lists!$B$6:$D$606,3,FALSE))</f>
        <v/>
      </c>
      <c r="D424" s="87" t="str">
        <f t="shared" si="37"/>
        <v/>
      </c>
      <c r="E424" s="72" t="str">
        <f t="shared" si="38"/>
        <v/>
      </c>
      <c r="F424" s="72" t="str">
        <f t="shared" si="39"/>
        <v/>
      </c>
      <c r="G424" s="72" t="str">
        <f t="shared" si="40"/>
        <v/>
      </c>
      <c r="H424" s="72" t="str">
        <f>IF(A424&gt;$A$8*12,"",VLOOKUP(A424,Lists!B419:E1008,4,FALSE))</f>
        <v/>
      </c>
      <c r="I424" s="72" t="str">
        <f t="shared" si="41"/>
        <v/>
      </c>
    </row>
    <row r="425" spans="1:9" x14ac:dyDescent="0.3">
      <c r="A425" s="1" t="str">
        <f t="shared" si="36"/>
        <v/>
      </c>
      <c r="B425" s="1" t="str">
        <f>IF(A425&gt;$A$8*12,"",VLOOKUP(A425,Lists!B420:E1020,2,FALSE))</f>
        <v/>
      </c>
      <c r="C425" s="1" t="str">
        <f>IF(A425&gt;$A$8*12,"",VLOOKUP(A425,Lists!$B$6:$D$606,3,FALSE))</f>
        <v/>
      </c>
      <c r="D425" s="87" t="str">
        <f t="shared" si="37"/>
        <v/>
      </c>
      <c r="E425" s="72" t="str">
        <f t="shared" si="38"/>
        <v/>
      </c>
      <c r="F425" s="72" t="str">
        <f t="shared" si="39"/>
        <v/>
      </c>
      <c r="G425" s="72" t="str">
        <f t="shared" si="40"/>
        <v/>
      </c>
      <c r="H425" s="72" t="str">
        <f>IF(A425&gt;$A$8*12,"",VLOOKUP(A425,Lists!B420:E1009,4,FALSE))</f>
        <v/>
      </c>
      <c r="I425" s="72" t="str">
        <f t="shared" si="41"/>
        <v/>
      </c>
    </row>
    <row r="426" spans="1:9" x14ac:dyDescent="0.3">
      <c r="A426" s="1" t="str">
        <f t="shared" si="36"/>
        <v/>
      </c>
      <c r="B426" s="1" t="str">
        <f>IF(A426&gt;$A$8*12,"",VLOOKUP(A426,Lists!B421:E1021,2,FALSE))</f>
        <v/>
      </c>
      <c r="C426" s="1" t="str">
        <f>IF(A426&gt;$A$8*12,"",VLOOKUP(A426,Lists!$B$6:$D$606,3,FALSE))</f>
        <v/>
      </c>
      <c r="D426" s="87" t="str">
        <f t="shared" si="37"/>
        <v/>
      </c>
      <c r="E426" s="72" t="str">
        <f t="shared" si="38"/>
        <v/>
      </c>
      <c r="F426" s="72" t="str">
        <f t="shared" si="39"/>
        <v/>
      </c>
      <c r="G426" s="72" t="str">
        <f t="shared" si="40"/>
        <v/>
      </c>
      <c r="H426" s="72" t="str">
        <f>IF(A426&gt;$A$8*12,"",VLOOKUP(A426,Lists!B421:E1010,4,FALSE))</f>
        <v/>
      </c>
      <c r="I426" s="72" t="str">
        <f t="shared" si="41"/>
        <v/>
      </c>
    </row>
    <row r="427" spans="1:9" x14ac:dyDescent="0.3">
      <c r="A427" s="1" t="str">
        <f t="shared" si="36"/>
        <v/>
      </c>
      <c r="B427" s="1" t="str">
        <f>IF(A427&gt;$A$8*12,"",VLOOKUP(A427,Lists!B422:E1022,2,FALSE))</f>
        <v/>
      </c>
      <c r="C427" s="1" t="str">
        <f>IF(A427&gt;$A$8*12,"",VLOOKUP(A427,Lists!$B$6:$D$606,3,FALSE))</f>
        <v/>
      </c>
      <c r="D427" s="87" t="str">
        <f t="shared" si="37"/>
        <v/>
      </c>
      <c r="E427" s="72" t="str">
        <f t="shared" si="38"/>
        <v/>
      </c>
      <c r="F427" s="72" t="str">
        <f t="shared" si="39"/>
        <v/>
      </c>
      <c r="G427" s="72" t="str">
        <f t="shared" si="40"/>
        <v/>
      </c>
      <c r="H427" s="72" t="str">
        <f>IF(A427&gt;$A$8*12,"",VLOOKUP(A427,Lists!B422:E1011,4,FALSE))</f>
        <v/>
      </c>
      <c r="I427" s="72" t="str">
        <f t="shared" si="41"/>
        <v/>
      </c>
    </row>
    <row r="428" spans="1:9" x14ac:dyDescent="0.3">
      <c r="A428" s="1" t="str">
        <f t="shared" si="36"/>
        <v/>
      </c>
      <c r="B428" s="1" t="str">
        <f>IF(A428&gt;$A$8*12,"",VLOOKUP(A428,Lists!B423:E1023,2,FALSE))</f>
        <v/>
      </c>
      <c r="C428" s="1" t="str">
        <f>IF(A428&gt;$A$8*12,"",VLOOKUP(A428,Lists!$B$6:$D$606,3,FALSE))</f>
        <v/>
      </c>
      <c r="D428" s="87" t="str">
        <f t="shared" si="37"/>
        <v/>
      </c>
      <c r="E428" s="72" t="str">
        <f t="shared" si="38"/>
        <v/>
      </c>
      <c r="F428" s="72" t="str">
        <f t="shared" si="39"/>
        <v/>
      </c>
      <c r="G428" s="72" t="str">
        <f t="shared" si="40"/>
        <v/>
      </c>
      <c r="H428" s="72" t="str">
        <f>IF(A428&gt;$A$8*12,"",VLOOKUP(A428,Lists!B423:E1012,4,FALSE))</f>
        <v/>
      </c>
      <c r="I428" s="72" t="str">
        <f t="shared" si="41"/>
        <v/>
      </c>
    </row>
    <row r="429" spans="1:9" x14ac:dyDescent="0.3">
      <c r="A429" s="1" t="str">
        <f t="shared" si="36"/>
        <v/>
      </c>
      <c r="B429" s="1" t="str">
        <f>IF(A429&gt;$A$8*12,"",VLOOKUP(A429,Lists!B424:E1024,2,FALSE))</f>
        <v/>
      </c>
      <c r="C429" s="1" t="str">
        <f>IF(A429&gt;$A$8*12,"",VLOOKUP(A429,Lists!$B$6:$D$606,3,FALSE))</f>
        <v/>
      </c>
      <c r="D429" s="87" t="str">
        <f t="shared" si="37"/>
        <v/>
      </c>
      <c r="E429" s="72" t="str">
        <f t="shared" si="38"/>
        <v/>
      </c>
      <c r="F429" s="72" t="str">
        <f t="shared" si="39"/>
        <v/>
      </c>
      <c r="G429" s="72" t="str">
        <f t="shared" si="40"/>
        <v/>
      </c>
      <c r="H429" s="72" t="str">
        <f>IF(A429&gt;$A$8*12,"",VLOOKUP(A429,Lists!B424:E1013,4,FALSE))</f>
        <v/>
      </c>
      <c r="I429" s="72" t="str">
        <f t="shared" si="41"/>
        <v/>
      </c>
    </row>
    <row r="430" spans="1:9" x14ac:dyDescent="0.3">
      <c r="A430" s="1" t="str">
        <f t="shared" si="36"/>
        <v/>
      </c>
      <c r="B430" s="1" t="str">
        <f>IF(A430&gt;$A$8*12,"",VLOOKUP(A430,Lists!B425:E1025,2,FALSE))</f>
        <v/>
      </c>
      <c r="C430" s="1" t="str">
        <f>IF(A430&gt;$A$8*12,"",VLOOKUP(A430,Lists!$B$6:$D$606,3,FALSE))</f>
        <v/>
      </c>
      <c r="D430" s="87" t="str">
        <f t="shared" si="37"/>
        <v/>
      </c>
      <c r="E430" s="72" t="str">
        <f t="shared" si="38"/>
        <v/>
      </c>
      <c r="F430" s="72" t="str">
        <f t="shared" si="39"/>
        <v/>
      </c>
      <c r="G430" s="72" t="str">
        <f t="shared" si="40"/>
        <v/>
      </c>
      <c r="H430" s="72" t="str">
        <f>IF(A430&gt;$A$8*12,"",VLOOKUP(A430,Lists!B425:E1014,4,FALSE))</f>
        <v/>
      </c>
      <c r="I430" s="72" t="str">
        <f t="shared" si="41"/>
        <v/>
      </c>
    </row>
    <row r="431" spans="1:9" x14ac:dyDescent="0.3">
      <c r="A431" s="1" t="str">
        <f t="shared" si="36"/>
        <v/>
      </c>
      <c r="B431" s="1" t="str">
        <f>IF(A431&gt;$A$8*12,"",VLOOKUP(A431,Lists!B426:E1026,2,FALSE))</f>
        <v/>
      </c>
      <c r="C431" s="1" t="str">
        <f>IF(A431&gt;$A$8*12,"",VLOOKUP(A431,Lists!$B$6:$D$606,3,FALSE))</f>
        <v/>
      </c>
      <c r="D431" s="87" t="str">
        <f t="shared" si="37"/>
        <v/>
      </c>
      <c r="E431" s="72" t="str">
        <f t="shared" si="38"/>
        <v/>
      </c>
      <c r="F431" s="72" t="str">
        <f t="shared" si="39"/>
        <v/>
      </c>
      <c r="G431" s="72" t="str">
        <f t="shared" si="40"/>
        <v/>
      </c>
      <c r="H431" s="72" t="str">
        <f>IF(A431&gt;$A$8*12,"",VLOOKUP(A431,Lists!B426:E1015,4,FALSE))</f>
        <v/>
      </c>
      <c r="I431" s="72" t="str">
        <f t="shared" si="41"/>
        <v/>
      </c>
    </row>
    <row r="432" spans="1:9" x14ac:dyDescent="0.3">
      <c r="A432" s="1" t="str">
        <f t="shared" si="36"/>
        <v/>
      </c>
      <c r="B432" s="1" t="str">
        <f>IF(A432&gt;$A$8*12,"",VLOOKUP(A432,Lists!B427:E1027,2,FALSE))</f>
        <v/>
      </c>
      <c r="C432" s="1" t="str">
        <f>IF(A432&gt;$A$8*12,"",VLOOKUP(A432,Lists!$B$6:$D$606,3,FALSE))</f>
        <v/>
      </c>
      <c r="D432" s="87" t="str">
        <f t="shared" si="37"/>
        <v/>
      </c>
      <c r="E432" s="72" t="str">
        <f t="shared" si="38"/>
        <v/>
      </c>
      <c r="F432" s="72" t="str">
        <f t="shared" si="39"/>
        <v/>
      </c>
      <c r="G432" s="72" t="str">
        <f t="shared" si="40"/>
        <v/>
      </c>
      <c r="H432" s="72" t="str">
        <f>IF(A432&gt;$A$8*12,"",VLOOKUP(A432,Lists!B427:E1016,4,FALSE))</f>
        <v/>
      </c>
      <c r="I432" s="72" t="str">
        <f t="shared" si="41"/>
        <v/>
      </c>
    </row>
    <row r="433" spans="1:9" x14ac:dyDescent="0.3">
      <c r="A433" s="1" t="str">
        <f t="shared" si="36"/>
        <v/>
      </c>
      <c r="B433" s="1" t="str">
        <f>IF(A433&gt;$A$8*12,"",VLOOKUP(A433,Lists!B428:E1028,2,FALSE))</f>
        <v/>
      </c>
      <c r="C433" s="1" t="str">
        <f>IF(A433&gt;$A$8*12,"",VLOOKUP(A433,Lists!$B$6:$D$606,3,FALSE))</f>
        <v/>
      </c>
      <c r="D433" s="87" t="str">
        <f t="shared" si="37"/>
        <v/>
      </c>
      <c r="E433" s="72" t="str">
        <f t="shared" si="38"/>
        <v/>
      </c>
      <c r="F433" s="72" t="str">
        <f t="shared" si="39"/>
        <v/>
      </c>
      <c r="G433" s="72" t="str">
        <f t="shared" si="40"/>
        <v/>
      </c>
      <c r="H433" s="72" t="str">
        <f>IF(A433&gt;$A$8*12,"",VLOOKUP(A433,Lists!B428:E1017,4,FALSE))</f>
        <v/>
      </c>
      <c r="I433" s="72" t="str">
        <f t="shared" si="41"/>
        <v/>
      </c>
    </row>
    <row r="434" spans="1:9" x14ac:dyDescent="0.3">
      <c r="A434" s="1" t="str">
        <f t="shared" si="36"/>
        <v/>
      </c>
      <c r="B434" s="1" t="str">
        <f>IF(A434&gt;$A$8*12,"",VLOOKUP(A434,Lists!B429:E1029,2,FALSE))</f>
        <v/>
      </c>
      <c r="C434" s="1" t="str">
        <f>IF(A434&gt;$A$8*12,"",VLOOKUP(A434,Lists!$B$6:$D$606,3,FALSE))</f>
        <v/>
      </c>
      <c r="D434" s="87" t="str">
        <f t="shared" si="37"/>
        <v/>
      </c>
      <c r="E434" s="72" t="str">
        <f t="shared" si="38"/>
        <v/>
      </c>
      <c r="F434" s="72" t="str">
        <f t="shared" si="39"/>
        <v/>
      </c>
      <c r="G434" s="72" t="str">
        <f t="shared" si="40"/>
        <v/>
      </c>
      <c r="H434" s="72" t="str">
        <f>IF(A434&gt;$A$8*12,"",VLOOKUP(A434,Lists!B429:E1018,4,FALSE))</f>
        <v/>
      </c>
      <c r="I434" s="72" t="str">
        <f t="shared" si="41"/>
        <v/>
      </c>
    </row>
    <row r="435" spans="1:9" x14ac:dyDescent="0.3">
      <c r="A435" s="1" t="str">
        <f t="shared" si="36"/>
        <v/>
      </c>
      <c r="B435" s="1" t="str">
        <f>IF(A435&gt;$A$8*12,"",VLOOKUP(A435,Lists!B430:E1030,2,FALSE))</f>
        <v/>
      </c>
      <c r="C435" s="1" t="str">
        <f>IF(A435&gt;$A$8*12,"",VLOOKUP(A435,Lists!$B$6:$D$606,3,FALSE))</f>
        <v/>
      </c>
      <c r="D435" s="87" t="str">
        <f t="shared" si="37"/>
        <v/>
      </c>
      <c r="E435" s="72" t="str">
        <f t="shared" si="38"/>
        <v/>
      </c>
      <c r="F435" s="72" t="str">
        <f t="shared" si="39"/>
        <v/>
      </c>
      <c r="G435" s="72" t="str">
        <f t="shared" si="40"/>
        <v/>
      </c>
      <c r="H435" s="72" t="str">
        <f>IF(A435&gt;$A$8*12,"",VLOOKUP(A435,Lists!B430:E1019,4,FALSE))</f>
        <v/>
      </c>
      <c r="I435" s="72" t="str">
        <f t="shared" si="41"/>
        <v/>
      </c>
    </row>
    <row r="436" spans="1:9" x14ac:dyDescent="0.3">
      <c r="A436" s="1" t="str">
        <f t="shared" si="36"/>
        <v/>
      </c>
      <c r="B436" s="1" t="str">
        <f>IF(A436&gt;$A$8*12,"",VLOOKUP(A436,Lists!B431:E1031,2,FALSE))</f>
        <v/>
      </c>
      <c r="C436" s="1" t="str">
        <f>IF(A436&gt;$A$8*12,"",VLOOKUP(A436,Lists!$B$6:$D$606,3,FALSE))</f>
        <v/>
      </c>
      <c r="D436" s="87" t="str">
        <f t="shared" si="37"/>
        <v/>
      </c>
      <c r="E436" s="72" t="str">
        <f t="shared" si="38"/>
        <v/>
      </c>
      <c r="F436" s="72" t="str">
        <f t="shared" si="39"/>
        <v/>
      </c>
      <c r="G436" s="72" t="str">
        <f t="shared" si="40"/>
        <v/>
      </c>
      <c r="H436" s="72" t="str">
        <f>IF(A436&gt;$A$8*12,"",VLOOKUP(A436,Lists!B431:E1020,4,FALSE))</f>
        <v/>
      </c>
      <c r="I436" s="72" t="str">
        <f t="shared" si="41"/>
        <v/>
      </c>
    </row>
    <row r="437" spans="1:9" x14ac:dyDescent="0.3">
      <c r="A437" s="1" t="str">
        <f t="shared" si="36"/>
        <v/>
      </c>
      <c r="B437" s="1" t="str">
        <f>IF(A437&gt;$A$8*12,"",VLOOKUP(A437,Lists!B432:E1032,2,FALSE))</f>
        <v/>
      </c>
      <c r="C437" s="1" t="str">
        <f>IF(A437&gt;$A$8*12,"",VLOOKUP(A437,Lists!$B$6:$D$606,3,FALSE))</f>
        <v/>
      </c>
      <c r="D437" s="87" t="str">
        <f t="shared" si="37"/>
        <v/>
      </c>
      <c r="E437" s="72" t="str">
        <f t="shared" si="38"/>
        <v/>
      </c>
      <c r="F437" s="72" t="str">
        <f t="shared" si="39"/>
        <v/>
      </c>
      <c r="G437" s="72" t="str">
        <f t="shared" si="40"/>
        <v/>
      </c>
      <c r="H437" s="72" t="str">
        <f>IF(A437&gt;$A$8*12,"",VLOOKUP(A437,Lists!B432:E1021,4,FALSE))</f>
        <v/>
      </c>
      <c r="I437" s="72" t="str">
        <f t="shared" si="41"/>
        <v/>
      </c>
    </row>
    <row r="438" spans="1:9" x14ac:dyDescent="0.3">
      <c r="A438" s="1" t="str">
        <f t="shared" si="36"/>
        <v/>
      </c>
      <c r="B438" s="1" t="str">
        <f>IF(A438&gt;$A$8*12,"",VLOOKUP(A438,Lists!B433:E1033,2,FALSE))</f>
        <v/>
      </c>
      <c r="C438" s="1" t="str">
        <f>IF(A438&gt;$A$8*12,"",VLOOKUP(A438,Lists!$B$6:$D$606,3,FALSE))</f>
        <v/>
      </c>
      <c r="D438" s="87" t="str">
        <f t="shared" si="37"/>
        <v/>
      </c>
      <c r="E438" s="72" t="str">
        <f t="shared" si="38"/>
        <v/>
      </c>
      <c r="F438" s="72" t="str">
        <f t="shared" si="39"/>
        <v/>
      </c>
      <c r="G438" s="72" t="str">
        <f t="shared" si="40"/>
        <v/>
      </c>
      <c r="H438" s="72" t="str">
        <f>IF(A438&gt;$A$8*12,"",VLOOKUP(A438,Lists!B433:E1022,4,FALSE))</f>
        <v/>
      </c>
      <c r="I438" s="72" t="str">
        <f t="shared" si="41"/>
        <v/>
      </c>
    </row>
    <row r="439" spans="1:9" x14ac:dyDescent="0.3">
      <c r="A439" s="1" t="str">
        <f t="shared" si="36"/>
        <v/>
      </c>
      <c r="B439" s="1" t="str">
        <f>IF(A439&gt;$A$8*12,"",VLOOKUP(A439,Lists!B434:E1034,2,FALSE))</f>
        <v/>
      </c>
      <c r="C439" s="1" t="str">
        <f>IF(A439&gt;$A$8*12,"",VLOOKUP(A439,Lists!$B$6:$D$606,3,FALSE))</f>
        <v/>
      </c>
      <c r="D439" s="87" t="str">
        <f t="shared" si="37"/>
        <v/>
      </c>
      <c r="E439" s="72" t="str">
        <f t="shared" si="38"/>
        <v/>
      </c>
      <c r="F439" s="72" t="str">
        <f t="shared" si="39"/>
        <v/>
      </c>
      <c r="G439" s="72" t="str">
        <f t="shared" si="40"/>
        <v/>
      </c>
      <c r="H439" s="72" t="str">
        <f>IF(A439&gt;$A$8*12,"",VLOOKUP(A439,Lists!B434:E1023,4,FALSE))</f>
        <v/>
      </c>
      <c r="I439" s="72" t="str">
        <f t="shared" si="41"/>
        <v/>
      </c>
    </row>
    <row r="440" spans="1:9" x14ac:dyDescent="0.3">
      <c r="A440" s="1" t="str">
        <f t="shared" si="36"/>
        <v/>
      </c>
      <c r="B440" s="1" t="str">
        <f>IF(A440&gt;$A$8*12,"",VLOOKUP(A440,Lists!B435:E1035,2,FALSE))</f>
        <v/>
      </c>
      <c r="C440" s="1" t="str">
        <f>IF(A440&gt;$A$8*12,"",VLOOKUP(A440,Lists!$B$6:$D$606,3,FALSE))</f>
        <v/>
      </c>
      <c r="D440" s="87" t="str">
        <f t="shared" si="37"/>
        <v/>
      </c>
      <c r="E440" s="72" t="str">
        <f t="shared" si="38"/>
        <v/>
      </c>
      <c r="F440" s="72" t="str">
        <f t="shared" si="39"/>
        <v/>
      </c>
      <c r="G440" s="72" t="str">
        <f t="shared" si="40"/>
        <v/>
      </c>
      <c r="H440" s="72" t="str">
        <f>IF(A440&gt;$A$8*12,"",VLOOKUP(A440,Lists!B435:E1024,4,FALSE))</f>
        <v/>
      </c>
      <c r="I440" s="72" t="str">
        <f t="shared" si="41"/>
        <v/>
      </c>
    </row>
    <row r="441" spans="1:9" x14ac:dyDescent="0.3">
      <c r="A441" s="1" t="str">
        <f t="shared" si="36"/>
        <v/>
      </c>
      <c r="B441" s="1" t="str">
        <f>IF(A441&gt;$A$8*12,"",VLOOKUP(A441,Lists!B436:E1036,2,FALSE))</f>
        <v/>
      </c>
      <c r="C441" s="1" t="str">
        <f>IF(A441&gt;$A$8*12,"",VLOOKUP(A441,Lists!$B$6:$D$606,3,FALSE))</f>
        <v/>
      </c>
      <c r="D441" s="87" t="str">
        <f t="shared" si="37"/>
        <v/>
      </c>
      <c r="E441" s="72" t="str">
        <f t="shared" si="38"/>
        <v/>
      </c>
      <c r="F441" s="72" t="str">
        <f t="shared" si="39"/>
        <v/>
      </c>
      <c r="G441" s="72" t="str">
        <f t="shared" si="40"/>
        <v/>
      </c>
      <c r="H441" s="72" t="str">
        <f>IF(A441&gt;$A$8*12,"",VLOOKUP(A441,Lists!B436:E1025,4,FALSE))</f>
        <v/>
      </c>
      <c r="I441" s="72" t="str">
        <f t="shared" si="41"/>
        <v/>
      </c>
    </row>
    <row r="442" spans="1:9" x14ac:dyDescent="0.3">
      <c r="A442" s="1" t="str">
        <f t="shared" si="36"/>
        <v/>
      </c>
      <c r="B442" s="1" t="str">
        <f>IF(A442&gt;$A$8*12,"",VLOOKUP(A442,Lists!B437:E1037,2,FALSE))</f>
        <v/>
      </c>
      <c r="C442" s="1" t="str">
        <f>IF(A442&gt;$A$8*12,"",VLOOKUP(A442,Lists!$B$6:$D$606,3,FALSE))</f>
        <v/>
      </c>
      <c r="D442" s="87" t="str">
        <f t="shared" si="37"/>
        <v/>
      </c>
      <c r="E442" s="72" t="str">
        <f t="shared" si="38"/>
        <v/>
      </c>
      <c r="F442" s="72" t="str">
        <f t="shared" si="39"/>
        <v/>
      </c>
      <c r="G442" s="72" t="str">
        <f t="shared" si="40"/>
        <v/>
      </c>
      <c r="H442" s="72" t="str">
        <f>IF(A442&gt;$A$8*12,"",VLOOKUP(A442,Lists!B437:E1026,4,FALSE))</f>
        <v/>
      </c>
      <c r="I442" s="72" t="str">
        <f t="shared" si="41"/>
        <v/>
      </c>
    </row>
    <row r="443" spans="1:9" x14ac:dyDescent="0.3">
      <c r="A443" s="1" t="str">
        <f t="shared" si="36"/>
        <v/>
      </c>
      <c r="B443" s="1" t="str">
        <f>IF(A443&gt;$A$8*12,"",VLOOKUP(A443,Lists!B438:E1038,2,FALSE))</f>
        <v/>
      </c>
      <c r="C443" s="1" t="str">
        <f>IF(A443&gt;$A$8*12,"",VLOOKUP(A443,Lists!$B$6:$D$606,3,FALSE))</f>
        <v/>
      </c>
      <c r="D443" s="87" t="str">
        <f t="shared" si="37"/>
        <v/>
      </c>
      <c r="E443" s="72" t="str">
        <f t="shared" si="38"/>
        <v/>
      </c>
      <c r="F443" s="72" t="str">
        <f t="shared" si="39"/>
        <v/>
      </c>
      <c r="G443" s="72" t="str">
        <f t="shared" si="40"/>
        <v/>
      </c>
      <c r="H443" s="72" t="str">
        <f>IF(A443&gt;$A$8*12,"",VLOOKUP(A443,Lists!B438:E1027,4,FALSE))</f>
        <v/>
      </c>
      <c r="I443" s="72" t="str">
        <f t="shared" si="41"/>
        <v/>
      </c>
    </row>
    <row r="444" spans="1:9" x14ac:dyDescent="0.3">
      <c r="A444" s="1" t="str">
        <f t="shared" si="36"/>
        <v/>
      </c>
      <c r="B444" s="1" t="str">
        <f>IF(A444&gt;$A$8*12,"",VLOOKUP(A444,Lists!B439:E1039,2,FALSE))</f>
        <v/>
      </c>
      <c r="C444" s="1" t="str">
        <f>IF(A444&gt;$A$8*12,"",VLOOKUP(A444,Lists!$B$6:$D$606,3,FALSE))</f>
        <v/>
      </c>
      <c r="D444" s="87" t="str">
        <f t="shared" si="37"/>
        <v/>
      </c>
      <c r="E444" s="72" t="str">
        <f t="shared" si="38"/>
        <v/>
      </c>
      <c r="F444" s="72" t="str">
        <f t="shared" si="39"/>
        <v/>
      </c>
      <c r="G444" s="72" t="str">
        <f t="shared" si="40"/>
        <v/>
      </c>
      <c r="H444" s="72" t="str">
        <f>IF(A444&gt;$A$8*12,"",VLOOKUP(A444,Lists!B439:E1028,4,FALSE))</f>
        <v/>
      </c>
      <c r="I444" s="72" t="str">
        <f t="shared" si="41"/>
        <v/>
      </c>
    </row>
    <row r="445" spans="1:9" x14ac:dyDescent="0.3">
      <c r="A445" s="1" t="str">
        <f t="shared" si="36"/>
        <v/>
      </c>
      <c r="B445" s="1" t="str">
        <f>IF(A445&gt;$A$8*12,"",VLOOKUP(A445,Lists!B440:E1040,2,FALSE))</f>
        <v/>
      </c>
      <c r="C445" s="1" t="str">
        <f>IF(A445&gt;$A$8*12,"",VLOOKUP(A445,Lists!$B$6:$D$606,3,FALSE))</f>
        <v/>
      </c>
      <c r="D445" s="87" t="str">
        <f t="shared" si="37"/>
        <v/>
      </c>
      <c r="E445" s="72" t="str">
        <f t="shared" si="38"/>
        <v/>
      </c>
      <c r="F445" s="72" t="str">
        <f t="shared" si="39"/>
        <v/>
      </c>
      <c r="G445" s="72" t="str">
        <f t="shared" si="40"/>
        <v/>
      </c>
      <c r="H445" s="72" t="str">
        <f>IF(A445&gt;$A$8*12,"",VLOOKUP(A445,Lists!B440:E1029,4,FALSE))</f>
        <v/>
      </c>
      <c r="I445" s="72" t="str">
        <f t="shared" si="41"/>
        <v/>
      </c>
    </row>
    <row r="446" spans="1:9" x14ac:dyDescent="0.3">
      <c r="A446" s="1" t="str">
        <f t="shared" si="36"/>
        <v/>
      </c>
      <c r="B446" s="1" t="str">
        <f>IF(A446&gt;$A$8*12,"",VLOOKUP(A446,Lists!B441:E1041,2,FALSE))</f>
        <v/>
      </c>
      <c r="C446" s="1" t="str">
        <f>IF(A446&gt;$A$8*12,"",VLOOKUP(A446,Lists!$B$6:$D$606,3,FALSE))</f>
        <v/>
      </c>
      <c r="D446" s="87" t="str">
        <f t="shared" si="37"/>
        <v/>
      </c>
      <c r="E446" s="72" t="str">
        <f t="shared" si="38"/>
        <v/>
      </c>
      <c r="F446" s="72" t="str">
        <f t="shared" si="39"/>
        <v/>
      </c>
      <c r="G446" s="72" t="str">
        <f t="shared" si="40"/>
        <v/>
      </c>
      <c r="H446" s="72" t="str">
        <f>IF(A446&gt;$A$8*12,"",VLOOKUP(A446,Lists!B441:E1030,4,FALSE))</f>
        <v/>
      </c>
      <c r="I446" s="72" t="str">
        <f t="shared" si="41"/>
        <v/>
      </c>
    </row>
    <row r="447" spans="1:9" x14ac:dyDescent="0.3">
      <c r="A447" s="1" t="str">
        <f t="shared" si="36"/>
        <v/>
      </c>
      <c r="B447" s="1" t="str">
        <f>IF(A447&gt;$A$8*12,"",VLOOKUP(A447,Lists!B442:E1042,2,FALSE))</f>
        <v/>
      </c>
      <c r="C447" s="1" t="str">
        <f>IF(A447&gt;$A$8*12,"",VLOOKUP(A447,Lists!$B$6:$D$606,3,FALSE))</f>
        <v/>
      </c>
      <c r="D447" s="87" t="str">
        <f t="shared" si="37"/>
        <v/>
      </c>
      <c r="E447" s="72" t="str">
        <f t="shared" si="38"/>
        <v/>
      </c>
      <c r="F447" s="72" t="str">
        <f t="shared" si="39"/>
        <v/>
      </c>
      <c r="G447" s="72" t="str">
        <f t="shared" si="40"/>
        <v/>
      </c>
      <c r="H447" s="72" t="str">
        <f>IF(A447&gt;$A$8*12,"",VLOOKUP(A447,Lists!B442:E1031,4,FALSE))</f>
        <v/>
      </c>
      <c r="I447" s="72" t="str">
        <f t="shared" si="41"/>
        <v/>
      </c>
    </row>
    <row r="448" spans="1:9" x14ac:dyDescent="0.3">
      <c r="A448" s="1" t="str">
        <f t="shared" si="36"/>
        <v/>
      </c>
      <c r="B448" s="1" t="str">
        <f>IF(A448&gt;$A$8*12,"",VLOOKUP(A448,Lists!B443:E1043,2,FALSE))</f>
        <v/>
      </c>
      <c r="C448" s="1" t="str">
        <f>IF(A448&gt;$A$8*12,"",VLOOKUP(A448,Lists!$B$6:$D$606,3,FALSE))</f>
        <v/>
      </c>
      <c r="D448" s="87" t="str">
        <f t="shared" si="37"/>
        <v/>
      </c>
      <c r="E448" s="72" t="str">
        <f t="shared" si="38"/>
        <v/>
      </c>
      <c r="F448" s="72" t="str">
        <f t="shared" si="39"/>
        <v/>
      </c>
      <c r="G448" s="72" t="str">
        <f t="shared" si="40"/>
        <v/>
      </c>
      <c r="H448" s="72" t="str">
        <f>IF(A448&gt;$A$8*12,"",VLOOKUP(A448,Lists!B443:E1032,4,FALSE))</f>
        <v/>
      </c>
      <c r="I448" s="72" t="str">
        <f t="shared" si="41"/>
        <v/>
      </c>
    </row>
    <row r="449" spans="1:9" x14ac:dyDescent="0.3">
      <c r="A449" s="1" t="str">
        <f t="shared" si="36"/>
        <v/>
      </c>
      <c r="B449" s="1" t="str">
        <f>IF(A449&gt;$A$8*12,"",VLOOKUP(A449,Lists!B444:E1044,2,FALSE))</f>
        <v/>
      </c>
      <c r="C449" s="1" t="str">
        <f>IF(A449&gt;$A$8*12,"",VLOOKUP(A449,Lists!$B$6:$D$606,3,FALSE))</f>
        <v/>
      </c>
      <c r="D449" s="87" t="str">
        <f t="shared" si="37"/>
        <v/>
      </c>
      <c r="E449" s="72" t="str">
        <f t="shared" si="38"/>
        <v/>
      </c>
      <c r="F449" s="72" t="str">
        <f t="shared" si="39"/>
        <v/>
      </c>
      <c r="G449" s="72" t="str">
        <f t="shared" si="40"/>
        <v/>
      </c>
      <c r="H449" s="72" t="str">
        <f>IF(A449&gt;$A$8*12,"",VLOOKUP(A449,Lists!B444:E1033,4,FALSE))</f>
        <v/>
      </c>
      <c r="I449" s="72" t="str">
        <f t="shared" si="41"/>
        <v/>
      </c>
    </row>
    <row r="450" spans="1:9" x14ac:dyDescent="0.3">
      <c r="A450" s="1" t="str">
        <f t="shared" si="36"/>
        <v/>
      </c>
      <c r="B450" s="1" t="str">
        <f>IF(A450&gt;$A$8*12,"",VLOOKUP(A450,Lists!B445:E1045,2,FALSE))</f>
        <v/>
      </c>
      <c r="C450" s="1" t="str">
        <f>IF(A450&gt;$A$8*12,"",VLOOKUP(A450,Lists!$B$6:$D$606,3,FALSE))</f>
        <v/>
      </c>
      <c r="D450" s="87" t="str">
        <f t="shared" si="37"/>
        <v/>
      </c>
      <c r="E450" s="72" t="str">
        <f t="shared" si="38"/>
        <v/>
      </c>
      <c r="F450" s="72" t="str">
        <f t="shared" si="39"/>
        <v/>
      </c>
      <c r="G450" s="72" t="str">
        <f t="shared" si="40"/>
        <v/>
      </c>
      <c r="H450" s="72" t="str">
        <f>IF(A450&gt;$A$8*12,"",VLOOKUP(A450,Lists!B445:E1034,4,FALSE))</f>
        <v/>
      </c>
      <c r="I450" s="72" t="str">
        <f t="shared" si="41"/>
        <v/>
      </c>
    </row>
    <row r="451" spans="1:9" x14ac:dyDescent="0.3">
      <c r="A451" s="1" t="str">
        <f t="shared" si="36"/>
        <v/>
      </c>
      <c r="B451" s="1" t="str">
        <f>IF(A451&gt;$A$8*12,"",VLOOKUP(A451,Lists!B446:E1046,2,FALSE))</f>
        <v/>
      </c>
      <c r="C451" s="1" t="str">
        <f>IF(A451&gt;$A$8*12,"",VLOOKUP(A451,Lists!$B$6:$D$606,3,FALSE))</f>
        <v/>
      </c>
      <c r="D451" s="87" t="str">
        <f t="shared" si="37"/>
        <v/>
      </c>
      <c r="E451" s="72" t="str">
        <f t="shared" si="38"/>
        <v/>
      </c>
      <c r="F451" s="72" t="str">
        <f t="shared" si="39"/>
        <v/>
      </c>
      <c r="G451" s="72" t="str">
        <f t="shared" si="40"/>
        <v/>
      </c>
      <c r="H451" s="72" t="str">
        <f>IF(A451&gt;$A$8*12,"",VLOOKUP(A451,Lists!B446:E1035,4,FALSE))</f>
        <v/>
      </c>
      <c r="I451" s="72" t="str">
        <f t="shared" si="41"/>
        <v/>
      </c>
    </row>
    <row r="452" spans="1:9" x14ac:dyDescent="0.3">
      <c r="A452" s="1" t="str">
        <f t="shared" si="36"/>
        <v/>
      </c>
      <c r="B452" s="1" t="str">
        <f>IF(A452&gt;$A$8*12,"",VLOOKUP(A452,Lists!B447:E1047,2,FALSE))</f>
        <v/>
      </c>
      <c r="C452" s="1" t="str">
        <f>IF(A452&gt;$A$8*12,"",VLOOKUP(A452,Lists!$B$6:$D$606,3,FALSE))</f>
        <v/>
      </c>
      <c r="D452" s="87" t="str">
        <f t="shared" si="37"/>
        <v/>
      </c>
      <c r="E452" s="72" t="str">
        <f t="shared" si="38"/>
        <v/>
      </c>
      <c r="F452" s="72" t="str">
        <f t="shared" si="39"/>
        <v/>
      </c>
      <c r="G452" s="72" t="str">
        <f t="shared" si="40"/>
        <v/>
      </c>
      <c r="H452" s="72" t="str">
        <f>IF(A452&gt;$A$8*12,"",VLOOKUP(A452,Lists!B447:E1036,4,FALSE))</f>
        <v/>
      </c>
      <c r="I452" s="72" t="str">
        <f t="shared" si="41"/>
        <v/>
      </c>
    </row>
    <row r="453" spans="1:9" x14ac:dyDescent="0.3">
      <c r="A453" s="1" t="str">
        <f t="shared" si="36"/>
        <v/>
      </c>
      <c r="B453" s="1" t="str">
        <f>IF(A453&gt;$A$8*12,"",VLOOKUP(A453,Lists!B448:E1048,2,FALSE))</f>
        <v/>
      </c>
      <c r="C453" s="1" t="str">
        <f>IF(A453&gt;$A$8*12,"",VLOOKUP(A453,Lists!$B$6:$D$606,3,FALSE))</f>
        <v/>
      </c>
      <c r="D453" s="87" t="str">
        <f t="shared" si="37"/>
        <v/>
      </c>
      <c r="E453" s="72" t="str">
        <f t="shared" si="38"/>
        <v/>
      </c>
      <c r="F453" s="72" t="str">
        <f t="shared" si="39"/>
        <v/>
      </c>
      <c r="G453" s="72" t="str">
        <f t="shared" si="40"/>
        <v/>
      </c>
      <c r="H453" s="72" t="str">
        <f>IF(A453&gt;$A$8*12,"",VLOOKUP(A453,Lists!B448:E1037,4,FALSE))</f>
        <v/>
      </c>
      <c r="I453" s="72" t="str">
        <f t="shared" si="41"/>
        <v/>
      </c>
    </row>
    <row r="454" spans="1:9" x14ac:dyDescent="0.3">
      <c r="A454" s="1" t="str">
        <f t="shared" si="36"/>
        <v/>
      </c>
      <c r="B454" s="1" t="str">
        <f>IF(A454&gt;$A$8*12,"",VLOOKUP(A454,Lists!B449:E1049,2,FALSE))</f>
        <v/>
      </c>
      <c r="C454" s="1" t="str">
        <f>IF(A454&gt;$A$8*12,"",VLOOKUP(A454,Lists!$B$6:$D$606,3,FALSE))</f>
        <v/>
      </c>
      <c r="D454" s="87" t="str">
        <f t="shared" si="37"/>
        <v/>
      </c>
      <c r="E454" s="72" t="str">
        <f t="shared" si="38"/>
        <v/>
      </c>
      <c r="F454" s="72" t="str">
        <f t="shared" si="39"/>
        <v/>
      </c>
      <c r="G454" s="72" t="str">
        <f t="shared" si="40"/>
        <v/>
      </c>
      <c r="H454" s="72" t="str">
        <f>IF(A454&gt;$A$8*12,"",VLOOKUP(A454,Lists!B449:E1038,4,FALSE))</f>
        <v/>
      </c>
      <c r="I454" s="72" t="str">
        <f t="shared" si="41"/>
        <v/>
      </c>
    </row>
    <row r="455" spans="1:9" x14ac:dyDescent="0.3">
      <c r="A455" s="1" t="str">
        <f t="shared" si="36"/>
        <v/>
      </c>
      <c r="B455" s="1" t="str">
        <f>IF(A455&gt;$A$8*12,"",VLOOKUP(A455,Lists!B450:E1050,2,FALSE))</f>
        <v/>
      </c>
      <c r="C455" s="1" t="str">
        <f>IF(A455&gt;$A$8*12,"",VLOOKUP(A455,Lists!$B$6:$D$606,3,FALSE))</f>
        <v/>
      </c>
      <c r="D455" s="87" t="str">
        <f t="shared" si="37"/>
        <v/>
      </c>
      <c r="E455" s="72" t="str">
        <f t="shared" si="38"/>
        <v/>
      </c>
      <c r="F455" s="72" t="str">
        <f t="shared" si="39"/>
        <v/>
      </c>
      <c r="G455" s="72" t="str">
        <f t="shared" si="40"/>
        <v/>
      </c>
      <c r="H455" s="72" t="str">
        <f>IF(A455&gt;$A$8*12,"",VLOOKUP(A455,Lists!B450:E1039,4,FALSE))</f>
        <v/>
      </c>
      <c r="I455" s="72" t="str">
        <f t="shared" si="41"/>
        <v/>
      </c>
    </row>
    <row r="456" spans="1:9" x14ac:dyDescent="0.3">
      <c r="A456" s="1" t="str">
        <f t="shared" si="36"/>
        <v/>
      </c>
      <c r="B456" s="1" t="str">
        <f>IF(A456&gt;$A$8*12,"",VLOOKUP(A456,Lists!B451:E1051,2,FALSE))</f>
        <v/>
      </c>
      <c r="C456" s="1" t="str">
        <f>IF(A456&gt;$A$8*12,"",VLOOKUP(A456,Lists!$B$6:$D$606,3,FALSE))</f>
        <v/>
      </c>
      <c r="D456" s="87" t="str">
        <f t="shared" si="37"/>
        <v/>
      </c>
      <c r="E456" s="72" t="str">
        <f t="shared" si="38"/>
        <v/>
      </c>
      <c r="F456" s="72" t="str">
        <f t="shared" si="39"/>
        <v/>
      </c>
      <c r="G456" s="72" t="str">
        <f t="shared" si="40"/>
        <v/>
      </c>
      <c r="H456" s="72" t="str">
        <f>IF(A456&gt;$A$8*12,"",VLOOKUP(A456,Lists!B451:E1040,4,FALSE))</f>
        <v/>
      </c>
      <c r="I456" s="72" t="str">
        <f t="shared" si="41"/>
        <v/>
      </c>
    </row>
    <row r="457" spans="1:9" x14ac:dyDescent="0.3">
      <c r="A457" s="1" t="str">
        <f t="shared" si="36"/>
        <v/>
      </c>
      <c r="B457" s="1" t="str">
        <f>IF(A457&gt;$A$8*12,"",VLOOKUP(A457,Lists!B452:E1052,2,FALSE))</f>
        <v/>
      </c>
      <c r="C457" s="1" t="str">
        <f>IF(A457&gt;$A$8*12,"",VLOOKUP(A457,Lists!$B$6:$D$606,3,FALSE))</f>
        <v/>
      </c>
      <c r="D457" s="87" t="str">
        <f t="shared" si="37"/>
        <v/>
      </c>
      <c r="E457" s="72" t="str">
        <f t="shared" si="38"/>
        <v/>
      </c>
      <c r="F457" s="72" t="str">
        <f t="shared" si="39"/>
        <v/>
      </c>
      <c r="G457" s="72" t="str">
        <f t="shared" si="40"/>
        <v/>
      </c>
      <c r="H457" s="72" t="str">
        <f>IF(A457&gt;$A$8*12,"",VLOOKUP(A457,Lists!B452:E1041,4,FALSE))</f>
        <v/>
      </c>
      <c r="I457" s="72" t="str">
        <f t="shared" si="41"/>
        <v/>
      </c>
    </row>
    <row r="458" spans="1:9" x14ac:dyDescent="0.3">
      <c r="A458" s="1" t="str">
        <f t="shared" si="36"/>
        <v/>
      </c>
      <c r="B458" s="1" t="str">
        <f>IF(A458&gt;$A$8*12,"",VLOOKUP(A458,Lists!B453:E1053,2,FALSE))</f>
        <v/>
      </c>
      <c r="C458" s="1" t="str">
        <f>IF(A458&gt;$A$8*12,"",VLOOKUP(A458,Lists!$B$6:$D$606,3,FALSE))</f>
        <v/>
      </c>
      <c r="D458" s="87" t="str">
        <f t="shared" si="37"/>
        <v/>
      </c>
      <c r="E458" s="72" t="str">
        <f t="shared" si="38"/>
        <v/>
      </c>
      <c r="F458" s="72" t="str">
        <f t="shared" si="39"/>
        <v/>
      </c>
      <c r="G458" s="72" t="str">
        <f t="shared" si="40"/>
        <v/>
      </c>
      <c r="H458" s="72" t="str">
        <f>IF(A458&gt;$A$8*12,"",VLOOKUP(A458,Lists!B453:E1042,4,FALSE))</f>
        <v/>
      </c>
      <c r="I458" s="72" t="str">
        <f t="shared" si="41"/>
        <v/>
      </c>
    </row>
    <row r="459" spans="1:9" x14ac:dyDescent="0.3">
      <c r="A459" s="1" t="str">
        <f t="shared" si="36"/>
        <v/>
      </c>
      <c r="B459" s="1" t="str">
        <f>IF(A459&gt;$A$8*12,"",VLOOKUP(A459,Lists!B454:E1054,2,FALSE))</f>
        <v/>
      </c>
      <c r="C459" s="1" t="str">
        <f>IF(A459&gt;$A$8*12,"",VLOOKUP(A459,Lists!$B$6:$D$606,3,FALSE))</f>
        <v/>
      </c>
      <c r="D459" s="87" t="str">
        <f t="shared" si="37"/>
        <v/>
      </c>
      <c r="E459" s="72" t="str">
        <f t="shared" si="38"/>
        <v/>
      </c>
      <c r="F459" s="72" t="str">
        <f t="shared" si="39"/>
        <v/>
      </c>
      <c r="G459" s="72" t="str">
        <f t="shared" si="40"/>
        <v/>
      </c>
      <c r="H459" s="72" t="str">
        <f>IF(A459&gt;$A$8*12,"",VLOOKUP(A459,Lists!B454:E1043,4,FALSE))</f>
        <v/>
      </c>
      <c r="I459" s="72" t="str">
        <f t="shared" si="41"/>
        <v/>
      </c>
    </row>
    <row r="460" spans="1:9" x14ac:dyDescent="0.3">
      <c r="A460" s="1" t="str">
        <f t="shared" ref="A460:A523" si="42">IF(A459&lt;($A$8*12),A459+1,"")</f>
        <v/>
      </c>
      <c r="B460" s="1" t="str">
        <f>IF(A460&gt;$A$8*12,"",VLOOKUP(A460,Lists!B455:E1055,2,FALSE))</f>
        <v/>
      </c>
      <c r="C460" s="1" t="str">
        <f>IF(A460&gt;$A$8*12,"",VLOOKUP(A460,Lists!$B$6:$D$606,3,FALSE))</f>
        <v/>
      </c>
      <c r="D460" s="87" t="str">
        <f t="shared" ref="D460:D523" si="43">IF(A460&gt;$A$8*12,"",D459)</f>
        <v/>
      </c>
      <c r="E460" s="72" t="str">
        <f t="shared" ref="E460:E523" si="44">IF(A460&gt;$A$8*12,"",+I459)</f>
        <v/>
      </c>
      <c r="F460" s="72" t="str">
        <f t="shared" ref="F460:F523" si="45">IF(A460&gt;$A$8*12,"",F459)</f>
        <v/>
      </c>
      <c r="G460" s="72" t="str">
        <f t="shared" ref="G460:G523" si="46">IF(A460&gt;$A$8*12,"",ROUND((+E460+F460)*D460/12,0))</f>
        <v/>
      </c>
      <c r="H460" s="72" t="str">
        <f>IF(A460&gt;$A$8*12,"",VLOOKUP(A460,Lists!B455:E1044,4,FALSE))</f>
        <v/>
      </c>
      <c r="I460" s="72" t="str">
        <f t="shared" ref="I460:I523" si="47">IF(A460&gt;$A$8*12,"",+E460+F460+G460-H460)</f>
        <v/>
      </c>
    </row>
    <row r="461" spans="1:9" x14ac:dyDescent="0.3">
      <c r="A461" s="1" t="str">
        <f t="shared" si="42"/>
        <v/>
      </c>
      <c r="B461" s="1" t="str">
        <f>IF(A461&gt;$A$8*12,"",VLOOKUP(A461,Lists!B456:E1056,2,FALSE))</f>
        <v/>
      </c>
      <c r="C461" s="1" t="str">
        <f>IF(A461&gt;$A$8*12,"",VLOOKUP(A461,Lists!$B$6:$D$606,3,FALSE))</f>
        <v/>
      </c>
      <c r="D461" s="87" t="str">
        <f t="shared" si="43"/>
        <v/>
      </c>
      <c r="E461" s="72" t="str">
        <f t="shared" si="44"/>
        <v/>
      </c>
      <c r="F461" s="72" t="str">
        <f t="shared" si="45"/>
        <v/>
      </c>
      <c r="G461" s="72" t="str">
        <f t="shared" si="46"/>
        <v/>
      </c>
      <c r="H461" s="72" t="str">
        <f>IF(A461&gt;$A$8*12,"",VLOOKUP(A461,Lists!B456:E1045,4,FALSE))</f>
        <v/>
      </c>
      <c r="I461" s="72" t="str">
        <f t="shared" si="47"/>
        <v/>
      </c>
    </row>
    <row r="462" spans="1:9" x14ac:dyDescent="0.3">
      <c r="A462" s="1" t="str">
        <f t="shared" si="42"/>
        <v/>
      </c>
      <c r="B462" s="1" t="str">
        <f>IF(A462&gt;$A$8*12,"",VLOOKUP(A462,Lists!B457:E1057,2,FALSE))</f>
        <v/>
      </c>
      <c r="C462" s="1" t="str">
        <f>IF(A462&gt;$A$8*12,"",VLOOKUP(A462,Lists!$B$6:$D$606,3,FALSE))</f>
        <v/>
      </c>
      <c r="D462" s="87" t="str">
        <f t="shared" si="43"/>
        <v/>
      </c>
      <c r="E462" s="72" t="str">
        <f t="shared" si="44"/>
        <v/>
      </c>
      <c r="F462" s="72" t="str">
        <f t="shared" si="45"/>
        <v/>
      </c>
      <c r="G462" s="72" t="str">
        <f t="shared" si="46"/>
        <v/>
      </c>
      <c r="H462" s="72" t="str">
        <f>IF(A462&gt;$A$8*12,"",VLOOKUP(A462,Lists!B457:E1046,4,FALSE))</f>
        <v/>
      </c>
      <c r="I462" s="72" t="str">
        <f t="shared" si="47"/>
        <v/>
      </c>
    </row>
    <row r="463" spans="1:9" x14ac:dyDescent="0.3">
      <c r="A463" s="1" t="str">
        <f t="shared" si="42"/>
        <v/>
      </c>
      <c r="B463" s="1" t="str">
        <f>IF(A463&gt;$A$8*12,"",VLOOKUP(A463,Lists!B458:E1058,2,FALSE))</f>
        <v/>
      </c>
      <c r="C463" s="1" t="str">
        <f>IF(A463&gt;$A$8*12,"",VLOOKUP(A463,Lists!$B$6:$D$606,3,FALSE))</f>
        <v/>
      </c>
      <c r="D463" s="87" t="str">
        <f t="shared" si="43"/>
        <v/>
      </c>
      <c r="E463" s="72" t="str">
        <f t="shared" si="44"/>
        <v/>
      </c>
      <c r="F463" s="72" t="str">
        <f t="shared" si="45"/>
        <v/>
      </c>
      <c r="G463" s="72" t="str">
        <f t="shared" si="46"/>
        <v/>
      </c>
      <c r="H463" s="72" t="str">
        <f>IF(A463&gt;$A$8*12,"",VLOOKUP(A463,Lists!B458:E1047,4,FALSE))</f>
        <v/>
      </c>
      <c r="I463" s="72" t="str">
        <f t="shared" si="47"/>
        <v/>
      </c>
    </row>
    <row r="464" spans="1:9" x14ac:dyDescent="0.3">
      <c r="A464" s="1" t="str">
        <f t="shared" si="42"/>
        <v/>
      </c>
      <c r="B464" s="1" t="str">
        <f>IF(A464&gt;$A$8*12,"",VLOOKUP(A464,Lists!B459:E1059,2,FALSE))</f>
        <v/>
      </c>
      <c r="C464" s="1" t="str">
        <f>IF(A464&gt;$A$8*12,"",VLOOKUP(A464,Lists!$B$6:$D$606,3,FALSE))</f>
        <v/>
      </c>
      <c r="D464" s="87" t="str">
        <f t="shared" si="43"/>
        <v/>
      </c>
      <c r="E464" s="72" t="str">
        <f t="shared" si="44"/>
        <v/>
      </c>
      <c r="F464" s="72" t="str">
        <f t="shared" si="45"/>
        <v/>
      </c>
      <c r="G464" s="72" t="str">
        <f t="shared" si="46"/>
        <v/>
      </c>
      <c r="H464" s="72" t="str">
        <f>IF(A464&gt;$A$8*12,"",VLOOKUP(A464,Lists!B459:E1048,4,FALSE))</f>
        <v/>
      </c>
      <c r="I464" s="72" t="str">
        <f t="shared" si="47"/>
        <v/>
      </c>
    </row>
    <row r="465" spans="1:9" x14ac:dyDescent="0.3">
      <c r="A465" s="1" t="str">
        <f t="shared" si="42"/>
        <v/>
      </c>
      <c r="B465" s="1" t="str">
        <f>IF(A465&gt;$A$8*12,"",VLOOKUP(A465,Lists!B460:E1060,2,FALSE))</f>
        <v/>
      </c>
      <c r="C465" s="1" t="str">
        <f>IF(A465&gt;$A$8*12,"",VLOOKUP(A465,Lists!$B$6:$D$606,3,FALSE))</f>
        <v/>
      </c>
      <c r="D465" s="87" t="str">
        <f t="shared" si="43"/>
        <v/>
      </c>
      <c r="E465" s="72" t="str">
        <f t="shared" si="44"/>
        <v/>
      </c>
      <c r="F465" s="72" t="str">
        <f t="shared" si="45"/>
        <v/>
      </c>
      <c r="G465" s="72" t="str">
        <f t="shared" si="46"/>
        <v/>
      </c>
      <c r="H465" s="72" t="str">
        <f>IF(A465&gt;$A$8*12,"",VLOOKUP(A465,Lists!B460:E1049,4,FALSE))</f>
        <v/>
      </c>
      <c r="I465" s="72" t="str">
        <f t="shared" si="47"/>
        <v/>
      </c>
    </row>
    <row r="466" spans="1:9" x14ac:dyDescent="0.3">
      <c r="A466" s="1" t="str">
        <f t="shared" si="42"/>
        <v/>
      </c>
      <c r="B466" s="1" t="str">
        <f>IF(A466&gt;$A$8*12,"",VLOOKUP(A466,Lists!B461:E1061,2,FALSE))</f>
        <v/>
      </c>
      <c r="C466" s="1" t="str">
        <f>IF(A466&gt;$A$8*12,"",VLOOKUP(A466,Lists!$B$6:$D$606,3,FALSE))</f>
        <v/>
      </c>
      <c r="D466" s="87" t="str">
        <f t="shared" si="43"/>
        <v/>
      </c>
      <c r="E466" s="72" t="str">
        <f t="shared" si="44"/>
        <v/>
      </c>
      <c r="F466" s="72" t="str">
        <f t="shared" si="45"/>
        <v/>
      </c>
      <c r="G466" s="72" t="str">
        <f t="shared" si="46"/>
        <v/>
      </c>
      <c r="H466" s="72" t="str">
        <f>IF(A466&gt;$A$8*12,"",VLOOKUP(A466,Lists!B461:E1050,4,FALSE))</f>
        <v/>
      </c>
      <c r="I466" s="72" t="str">
        <f t="shared" si="47"/>
        <v/>
      </c>
    </row>
    <row r="467" spans="1:9" x14ac:dyDescent="0.3">
      <c r="A467" s="1" t="str">
        <f t="shared" si="42"/>
        <v/>
      </c>
      <c r="B467" s="1" t="str">
        <f>IF(A467&gt;$A$8*12,"",VLOOKUP(A467,Lists!B462:E1062,2,FALSE))</f>
        <v/>
      </c>
      <c r="C467" s="1" t="str">
        <f>IF(A467&gt;$A$8*12,"",VLOOKUP(A467,Lists!$B$6:$D$606,3,FALSE))</f>
        <v/>
      </c>
      <c r="D467" s="87" t="str">
        <f t="shared" si="43"/>
        <v/>
      </c>
      <c r="E467" s="72" t="str">
        <f t="shared" si="44"/>
        <v/>
      </c>
      <c r="F467" s="72" t="str">
        <f t="shared" si="45"/>
        <v/>
      </c>
      <c r="G467" s="72" t="str">
        <f t="shared" si="46"/>
        <v/>
      </c>
      <c r="H467" s="72" t="str">
        <f>IF(A467&gt;$A$8*12,"",VLOOKUP(A467,Lists!B462:E1051,4,FALSE))</f>
        <v/>
      </c>
      <c r="I467" s="72" t="str">
        <f t="shared" si="47"/>
        <v/>
      </c>
    </row>
    <row r="468" spans="1:9" x14ac:dyDescent="0.3">
      <c r="A468" s="1" t="str">
        <f t="shared" si="42"/>
        <v/>
      </c>
      <c r="B468" s="1" t="str">
        <f>IF(A468&gt;$A$8*12,"",VLOOKUP(A468,Lists!B463:E1063,2,FALSE))</f>
        <v/>
      </c>
      <c r="C468" s="1" t="str">
        <f>IF(A468&gt;$A$8*12,"",VLOOKUP(A468,Lists!$B$6:$D$606,3,FALSE))</f>
        <v/>
      </c>
      <c r="D468" s="87" t="str">
        <f t="shared" si="43"/>
        <v/>
      </c>
      <c r="E468" s="72" t="str">
        <f t="shared" si="44"/>
        <v/>
      </c>
      <c r="F468" s="72" t="str">
        <f t="shared" si="45"/>
        <v/>
      </c>
      <c r="G468" s="72" t="str">
        <f t="shared" si="46"/>
        <v/>
      </c>
      <c r="H468" s="72" t="str">
        <f>IF(A468&gt;$A$8*12,"",VLOOKUP(A468,Lists!B463:E1052,4,FALSE))</f>
        <v/>
      </c>
      <c r="I468" s="72" t="str">
        <f t="shared" si="47"/>
        <v/>
      </c>
    </row>
    <row r="469" spans="1:9" x14ac:dyDescent="0.3">
      <c r="A469" s="1" t="str">
        <f t="shared" si="42"/>
        <v/>
      </c>
      <c r="B469" s="1" t="str">
        <f>IF(A469&gt;$A$8*12,"",VLOOKUP(A469,Lists!B464:E1064,2,FALSE))</f>
        <v/>
      </c>
      <c r="C469" s="1" t="str">
        <f>IF(A469&gt;$A$8*12,"",VLOOKUP(A469,Lists!$B$6:$D$606,3,FALSE))</f>
        <v/>
      </c>
      <c r="D469" s="87" t="str">
        <f t="shared" si="43"/>
        <v/>
      </c>
      <c r="E469" s="72" t="str">
        <f t="shared" si="44"/>
        <v/>
      </c>
      <c r="F469" s="72" t="str">
        <f t="shared" si="45"/>
        <v/>
      </c>
      <c r="G469" s="72" t="str">
        <f t="shared" si="46"/>
        <v/>
      </c>
      <c r="H469" s="72" t="str">
        <f>IF(A469&gt;$A$8*12,"",VLOOKUP(A469,Lists!B464:E1053,4,FALSE))</f>
        <v/>
      </c>
      <c r="I469" s="72" t="str">
        <f t="shared" si="47"/>
        <v/>
      </c>
    </row>
    <row r="470" spans="1:9" x14ac:dyDescent="0.3">
      <c r="A470" s="1" t="str">
        <f t="shared" si="42"/>
        <v/>
      </c>
      <c r="B470" s="1" t="str">
        <f>IF(A470&gt;$A$8*12,"",VLOOKUP(A470,Lists!B465:E1065,2,FALSE))</f>
        <v/>
      </c>
      <c r="C470" s="1" t="str">
        <f>IF(A470&gt;$A$8*12,"",VLOOKUP(A470,Lists!$B$6:$D$606,3,FALSE))</f>
        <v/>
      </c>
      <c r="D470" s="87" t="str">
        <f t="shared" si="43"/>
        <v/>
      </c>
      <c r="E470" s="72" t="str">
        <f t="shared" si="44"/>
        <v/>
      </c>
      <c r="F470" s="72" t="str">
        <f t="shared" si="45"/>
        <v/>
      </c>
      <c r="G470" s="72" t="str">
        <f t="shared" si="46"/>
        <v/>
      </c>
      <c r="H470" s="72" t="str">
        <f>IF(A470&gt;$A$8*12,"",VLOOKUP(A470,Lists!B465:E1054,4,FALSE))</f>
        <v/>
      </c>
      <c r="I470" s="72" t="str">
        <f t="shared" si="47"/>
        <v/>
      </c>
    </row>
    <row r="471" spans="1:9" x14ac:dyDescent="0.3">
      <c r="A471" s="1" t="str">
        <f t="shared" si="42"/>
        <v/>
      </c>
      <c r="B471" s="1" t="str">
        <f>IF(A471&gt;$A$8*12,"",VLOOKUP(A471,Lists!B466:E1066,2,FALSE))</f>
        <v/>
      </c>
      <c r="C471" s="1" t="str">
        <f>IF(A471&gt;$A$8*12,"",VLOOKUP(A471,Lists!$B$6:$D$606,3,FALSE))</f>
        <v/>
      </c>
      <c r="D471" s="87" t="str">
        <f t="shared" si="43"/>
        <v/>
      </c>
      <c r="E471" s="72" t="str">
        <f t="shared" si="44"/>
        <v/>
      </c>
      <c r="F471" s="72" t="str">
        <f t="shared" si="45"/>
        <v/>
      </c>
      <c r="G471" s="72" t="str">
        <f t="shared" si="46"/>
        <v/>
      </c>
      <c r="H471" s="72" t="str">
        <f>IF(A471&gt;$A$8*12,"",VLOOKUP(A471,Lists!B466:E1055,4,FALSE))</f>
        <v/>
      </c>
      <c r="I471" s="72" t="str">
        <f t="shared" si="47"/>
        <v/>
      </c>
    </row>
    <row r="472" spans="1:9" x14ac:dyDescent="0.3">
      <c r="A472" s="1" t="str">
        <f t="shared" si="42"/>
        <v/>
      </c>
      <c r="B472" s="1" t="str">
        <f>IF(A472&gt;$A$8*12,"",VLOOKUP(A472,Lists!B467:E1067,2,FALSE))</f>
        <v/>
      </c>
      <c r="C472" s="1" t="str">
        <f>IF(A472&gt;$A$8*12,"",VLOOKUP(A472,Lists!$B$6:$D$606,3,FALSE))</f>
        <v/>
      </c>
      <c r="D472" s="87" t="str">
        <f t="shared" si="43"/>
        <v/>
      </c>
      <c r="E472" s="72" t="str">
        <f t="shared" si="44"/>
        <v/>
      </c>
      <c r="F472" s="72" t="str">
        <f t="shared" si="45"/>
        <v/>
      </c>
      <c r="G472" s="72" t="str">
        <f t="shared" si="46"/>
        <v/>
      </c>
      <c r="H472" s="72" t="str">
        <f>IF(A472&gt;$A$8*12,"",VLOOKUP(A472,Lists!B467:E1056,4,FALSE))</f>
        <v/>
      </c>
      <c r="I472" s="72" t="str">
        <f t="shared" si="47"/>
        <v/>
      </c>
    </row>
    <row r="473" spans="1:9" x14ac:dyDescent="0.3">
      <c r="A473" s="1" t="str">
        <f t="shared" si="42"/>
        <v/>
      </c>
      <c r="B473" s="1" t="str">
        <f>IF(A473&gt;$A$8*12,"",VLOOKUP(A473,Lists!B468:E1068,2,FALSE))</f>
        <v/>
      </c>
      <c r="C473" s="1" t="str">
        <f>IF(A473&gt;$A$8*12,"",VLOOKUP(A473,Lists!$B$6:$D$606,3,FALSE))</f>
        <v/>
      </c>
      <c r="D473" s="87" t="str">
        <f t="shared" si="43"/>
        <v/>
      </c>
      <c r="E473" s="72" t="str">
        <f t="shared" si="44"/>
        <v/>
      </c>
      <c r="F473" s="72" t="str">
        <f t="shared" si="45"/>
        <v/>
      </c>
      <c r="G473" s="72" t="str">
        <f t="shared" si="46"/>
        <v/>
      </c>
      <c r="H473" s="72" t="str">
        <f>IF(A473&gt;$A$8*12,"",VLOOKUP(A473,Lists!B468:E1057,4,FALSE))</f>
        <v/>
      </c>
      <c r="I473" s="72" t="str">
        <f t="shared" si="47"/>
        <v/>
      </c>
    </row>
    <row r="474" spans="1:9" x14ac:dyDescent="0.3">
      <c r="A474" s="1" t="str">
        <f t="shared" si="42"/>
        <v/>
      </c>
      <c r="B474" s="1" t="str">
        <f>IF(A474&gt;$A$8*12,"",VLOOKUP(A474,Lists!B469:E1069,2,FALSE))</f>
        <v/>
      </c>
      <c r="C474" s="1" t="str">
        <f>IF(A474&gt;$A$8*12,"",VLOOKUP(A474,Lists!$B$6:$D$606,3,FALSE))</f>
        <v/>
      </c>
      <c r="D474" s="87" t="str">
        <f t="shared" si="43"/>
        <v/>
      </c>
      <c r="E474" s="72" t="str">
        <f t="shared" si="44"/>
        <v/>
      </c>
      <c r="F474" s="72" t="str">
        <f t="shared" si="45"/>
        <v/>
      </c>
      <c r="G474" s="72" t="str">
        <f t="shared" si="46"/>
        <v/>
      </c>
      <c r="H474" s="72" t="str">
        <f>IF(A474&gt;$A$8*12,"",VLOOKUP(A474,Lists!B469:E1058,4,FALSE))</f>
        <v/>
      </c>
      <c r="I474" s="72" t="str">
        <f t="shared" si="47"/>
        <v/>
      </c>
    </row>
    <row r="475" spans="1:9" x14ac:dyDescent="0.3">
      <c r="A475" s="1" t="str">
        <f t="shared" si="42"/>
        <v/>
      </c>
      <c r="B475" s="1" t="str">
        <f>IF(A475&gt;$A$8*12,"",VLOOKUP(A475,Lists!B470:E1070,2,FALSE))</f>
        <v/>
      </c>
      <c r="C475" s="1" t="str">
        <f>IF(A475&gt;$A$8*12,"",VLOOKUP(A475,Lists!$B$6:$D$606,3,FALSE))</f>
        <v/>
      </c>
      <c r="D475" s="87" t="str">
        <f t="shared" si="43"/>
        <v/>
      </c>
      <c r="E475" s="72" t="str">
        <f t="shared" si="44"/>
        <v/>
      </c>
      <c r="F475" s="72" t="str">
        <f t="shared" si="45"/>
        <v/>
      </c>
      <c r="G475" s="72" t="str">
        <f t="shared" si="46"/>
        <v/>
      </c>
      <c r="H475" s="72" t="str">
        <f>IF(A475&gt;$A$8*12,"",VLOOKUP(A475,Lists!B470:E1059,4,FALSE))</f>
        <v/>
      </c>
      <c r="I475" s="72" t="str">
        <f t="shared" si="47"/>
        <v/>
      </c>
    </row>
    <row r="476" spans="1:9" x14ac:dyDescent="0.3">
      <c r="A476" s="1" t="str">
        <f t="shared" si="42"/>
        <v/>
      </c>
      <c r="B476" s="1" t="str">
        <f>IF(A476&gt;$A$8*12,"",VLOOKUP(A476,Lists!B471:E1071,2,FALSE))</f>
        <v/>
      </c>
      <c r="C476" s="1" t="str">
        <f>IF(A476&gt;$A$8*12,"",VLOOKUP(A476,Lists!$B$6:$D$606,3,FALSE))</f>
        <v/>
      </c>
      <c r="D476" s="87" t="str">
        <f t="shared" si="43"/>
        <v/>
      </c>
      <c r="E476" s="72" t="str">
        <f t="shared" si="44"/>
        <v/>
      </c>
      <c r="F476" s="72" t="str">
        <f t="shared" si="45"/>
        <v/>
      </c>
      <c r="G476" s="72" t="str">
        <f t="shared" si="46"/>
        <v/>
      </c>
      <c r="H476" s="72" t="str">
        <f>IF(A476&gt;$A$8*12,"",VLOOKUP(A476,Lists!B471:E1060,4,FALSE))</f>
        <v/>
      </c>
      <c r="I476" s="72" t="str">
        <f t="shared" si="47"/>
        <v/>
      </c>
    </row>
    <row r="477" spans="1:9" x14ac:dyDescent="0.3">
      <c r="A477" s="1" t="str">
        <f t="shared" si="42"/>
        <v/>
      </c>
      <c r="B477" s="1" t="str">
        <f>IF(A477&gt;$A$8*12,"",VLOOKUP(A477,Lists!B472:E1072,2,FALSE))</f>
        <v/>
      </c>
      <c r="C477" s="1" t="str">
        <f>IF(A477&gt;$A$8*12,"",VLOOKUP(A477,Lists!$B$6:$D$606,3,FALSE))</f>
        <v/>
      </c>
      <c r="D477" s="87" t="str">
        <f t="shared" si="43"/>
        <v/>
      </c>
      <c r="E477" s="72" t="str">
        <f t="shared" si="44"/>
        <v/>
      </c>
      <c r="F477" s="72" t="str">
        <f t="shared" si="45"/>
        <v/>
      </c>
      <c r="G477" s="72" t="str">
        <f t="shared" si="46"/>
        <v/>
      </c>
      <c r="H477" s="72" t="str">
        <f>IF(A477&gt;$A$8*12,"",VLOOKUP(A477,Lists!B472:E1061,4,FALSE))</f>
        <v/>
      </c>
      <c r="I477" s="72" t="str">
        <f t="shared" si="47"/>
        <v/>
      </c>
    </row>
    <row r="478" spans="1:9" x14ac:dyDescent="0.3">
      <c r="A478" s="1" t="str">
        <f t="shared" si="42"/>
        <v/>
      </c>
      <c r="B478" s="1" t="str">
        <f>IF(A478&gt;$A$8*12,"",VLOOKUP(A478,Lists!B473:E1073,2,FALSE))</f>
        <v/>
      </c>
      <c r="C478" s="1" t="str">
        <f>IF(A478&gt;$A$8*12,"",VLOOKUP(A478,Lists!$B$6:$D$606,3,FALSE))</f>
        <v/>
      </c>
      <c r="D478" s="87" t="str">
        <f t="shared" si="43"/>
        <v/>
      </c>
      <c r="E478" s="72" t="str">
        <f t="shared" si="44"/>
        <v/>
      </c>
      <c r="F478" s="72" t="str">
        <f t="shared" si="45"/>
        <v/>
      </c>
      <c r="G478" s="72" t="str">
        <f t="shared" si="46"/>
        <v/>
      </c>
      <c r="H478" s="72" t="str">
        <f>IF(A478&gt;$A$8*12,"",VLOOKUP(A478,Lists!B473:E1062,4,FALSE))</f>
        <v/>
      </c>
      <c r="I478" s="72" t="str">
        <f t="shared" si="47"/>
        <v/>
      </c>
    </row>
    <row r="479" spans="1:9" x14ac:dyDescent="0.3">
      <c r="A479" s="1" t="str">
        <f t="shared" si="42"/>
        <v/>
      </c>
      <c r="B479" s="1" t="str">
        <f>IF(A479&gt;$A$8*12,"",VLOOKUP(A479,Lists!B474:E1074,2,FALSE))</f>
        <v/>
      </c>
      <c r="C479" s="1" t="str">
        <f>IF(A479&gt;$A$8*12,"",VLOOKUP(A479,Lists!$B$6:$D$606,3,FALSE))</f>
        <v/>
      </c>
      <c r="D479" s="87" t="str">
        <f t="shared" si="43"/>
        <v/>
      </c>
      <c r="E479" s="72" t="str">
        <f t="shared" si="44"/>
        <v/>
      </c>
      <c r="F479" s="72" t="str">
        <f t="shared" si="45"/>
        <v/>
      </c>
      <c r="G479" s="72" t="str">
        <f t="shared" si="46"/>
        <v/>
      </c>
      <c r="H479" s="72" t="str">
        <f>IF(A479&gt;$A$8*12,"",VLOOKUP(A479,Lists!B474:E1063,4,FALSE))</f>
        <v/>
      </c>
      <c r="I479" s="72" t="str">
        <f t="shared" si="47"/>
        <v/>
      </c>
    </row>
    <row r="480" spans="1:9" x14ac:dyDescent="0.3">
      <c r="A480" s="1" t="str">
        <f t="shared" si="42"/>
        <v/>
      </c>
      <c r="B480" s="1" t="str">
        <f>IF(A480&gt;$A$8*12,"",VLOOKUP(A480,Lists!B475:E1075,2,FALSE))</f>
        <v/>
      </c>
      <c r="C480" s="1" t="str">
        <f>IF(A480&gt;$A$8*12,"",VLOOKUP(A480,Lists!$B$6:$D$606,3,FALSE))</f>
        <v/>
      </c>
      <c r="D480" s="87" t="str">
        <f t="shared" si="43"/>
        <v/>
      </c>
      <c r="E480" s="72" t="str">
        <f t="shared" si="44"/>
        <v/>
      </c>
      <c r="F480" s="72" t="str">
        <f t="shared" si="45"/>
        <v/>
      </c>
      <c r="G480" s="72" t="str">
        <f t="shared" si="46"/>
        <v/>
      </c>
      <c r="H480" s="72" t="str">
        <f>IF(A480&gt;$A$8*12,"",VLOOKUP(A480,Lists!B475:E1064,4,FALSE))</f>
        <v/>
      </c>
      <c r="I480" s="72" t="str">
        <f t="shared" si="47"/>
        <v/>
      </c>
    </row>
    <row r="481" spans="1:9" x14ac:dyDescent="0.3">
      <c r="A481" s="1" t="str">
        <f t="shared" si="42"/>
        <v/>
      </c>
      <c r="B481" s="1" t="str">
        <f>IF(A481&gt;$A$8*12,"",VLOOKUP(A481,Lists!B476:E1076,2,FALSE))</f>
        <v/>
      </c>
      <c r="C481" s="1" t="str">
        <f>IF(A481&gt;$A$8*12,"",VLOOKUP(A481,Lists!$B$6:$D$606,3,FALSE))</f>
        <v/>
      </c>
      <c r="D481" s="87" t="str">
        <f t="shared" si="43"/>
        <v/>
      </c>
      <c r="E481" s="72" t="str">
        <f t="shared" si="44"/>
        <v/>
      </c>
      <c r="F481" s="72" t="str">
        <f t="shared" si="45"/>
        <v/>
      </c>
      <c r="G481" s="72" t="str">
        <f t="shared" si="46"/>
        <v/>
      </c>
      <c r="H481" s="72" t="str">
        <f>IF(A481&gt;$A$8*12,"",VLOOKUP(A481,Lists!B476:E1065,4,FALSE))</f>
        <v/>
      </c>
      <c r="I481" s="72" t="str">
        <f t="shared" si="47"/>
        <v/>
      </c>
    </row>
    <row r="482" spans="1:9" x14ac:dyDescent="0.3">
      <c r="A482" s="1" t="str">
        <f t="shared" si="42"/>
        <v/>
      </c>
      <c r="B482" s="1" t="str">
        <f>IF(A482&gt;$A$8*12,"",VLOOKUP(A482,Lists!B477:E1077,2,FALSE))</f>
        <v/>
      </c>
      <c r="C482" s="1" t="str">
        <f>IF(A482&gt;$A$8*12,"",VLOOKUP(A482,Lists!$B$6:$D$606,3,FALSE))</f>
        <v/>
      </c>
      <c r="D482" s="87" t="str">
        <f t="shared" si="43"/>
        <v/>
      </c>
      <c r="E482" s="72" t="str">
        <f t="shared" si="44"/>
        <v/>
      </c>
      <c r="F482" s="72" t="str">
        <f t="shared" si="45"/>
        <v/>
      </c>
      <c r="G482" s="72" t="str">
        <f t="shared" si="46"/>
        <v/>
      </c>
      <c r="H482" s="72" t="str">
        <f>IF(A482&gt;$A$8*12,"",VLOOKUP(A482,Lists!B477:E1066,4,FALSE))</f>
        <v/>
      </c>
      <c r="I482" s="72" t="str">
        <f t="shared" si="47"/>
        <v/>
      </c>
    </row>
    <row r="483" spans="1:9" x14ac:dyDescent="0.3">
      <c r="A483" s="1" t="str">
        <f t="shared" si="42"/>
        <v/>
      </c>
      <c r="B483" s="1" t="str">
        <f>IF(A483&gt;$A$8*12,"",VLOOKUP(A483,Lists!B478:E1078,2,FALSE))</f>
        <v/>
      </c>
      <c r="C483" s="1" t="str">
        <f>IF(A483&gt;$A$8*12,"",VLOOKUP(A483,Lists!$B$6:$D$606,3,FALSE))</f>
        <v/>
      </c>
      <c r="D483" s="87" t="str">
        <f t="shared" si="43"/>
        <v/>
      </c>
      <c r="E483" s="72" t="str">
        <f t="shared" si="44"/>
        <v/>
      </c>
      <c r="F483" s="72" t="str">
        <f t="shared" si="45"/>
        <v/>
      </c>
      <c r="G483" s="72" t="str">
        <f t="shared" si="46"/>
        <v/>
      </c>
      <c r="H483" s="72" t="str">
        <f>IF(A483&gt;$A$8*12,"",VLOOKUP(A483,Lists!B478:E1067,4,FALSE))</f>
        <v/>
      </c>
      <c r="I483" s="72" t="str">
        <f t="shared" si="47"/>
        <v/>
      </c>
    </row>
    <row r="484" spans="1:9" x14ac:dyDescent="0.3">
      <c r="A484" s="1" t="str">
        <f t="shared" si="42"/>
        <v/>
      </c>
      <c r="B484" s="1" t="str">
        <f>IF(A484&gt;$A$8*12,"",VLOOKUP(A484,Lists!B479:E1079,2,FALSE))</f>
        <v/>
      </c>
      <c r="C484" s="1" t="str">
        <f>IF(A484&gt;$A$8*12,"",VLOOKUP(A484,Lists!$B$6:$D$606,3,FALSE))</f>
        <v/>
      </c>
      <c r="D484" s="87" t="str">
        <f t="shared" si="43"/>
        <v/>
      </c>
      <c r="E484" s="72" t="str">
        <f t="shared" si="44"/>
        <v/>
      </c>
      <c r="F484" s="72" t="str">
        <f t="shared" si="45"/>
        <v/>
      </c>
      <c r="G484" s="72" t="str">
        <f t="shared" si="46"/>
        <v/>
      </c>
      <c r="H484" s="72" t="str">
        <f>IF(A484&gt;$A$8*12,"",VLOOKUP(A484,Lists!B479:E1068,4,FALSE))</f>
        <v/>
      </c>
      <c r="I484" s="72" t="str">
        <f t="shared" si="47"/>
        <v/>
      </c>
    </row>
    <row r="485" spans="1:9" x14ac:dyDescent="0.3">
      <c r="A485" s="1" t="str">
        <f t="shared" si="42"/>
        <v/>
      </c>
      <c r="B485" s="1" t="str">
        <f>IF(A485&gt;$A$8*12,"",VLOOKUP(A485,Lists!B480:E1080,2,FALSE))</f>
        <v/>
      </c>
      <c r="C485" s="1" t="str">
        <f>IF(A485&gt;$A$8*12,"",VLOOKUP(A485,Lists!$B$6:$D$606,3,FALSE))</f>
        <v/>
      </c>
      <c r="D485" s="87" t="str">
        <f t="shared" si="43"/>
        <v/>
      </c>
      <c r="E485" s="72" t="str">
        <f t="shared" si="44"/>
        <v/>
      </c>
      <c r="F485" s="72" t="str">
        <f t="shared" si="45"/>
        <v/>
      </c>
      <c r="G485" s="72" t="str">
        <f t="shared" si="46"/>
        <v/>
      </c>
      <c r="H485" s="72" t="str">
        <f>IF(A485&gt;$A$8*12,"",VLOOKUP(A485,Lists!B480:E1069,4,FALSE))</f>
        <v/>
      </c>
      <c r="I485" s="72" t="str">
        <f t="shared" si="47"/>
        <v/>
      </c>
    </row>
    <row r="486" spans="1:9" x14ac:dyDescent="0.3">
      <c r="A486" s="1" t="str">
        <f t="shared" si="42"/>
        <v/>
      </c>
      <c r="B486" s="1" t="str">
        <f>IF(A486&gt;$A$8*12,"",VLOOKUP(A486,Lists!B481:E1081,2,FALSE))</f>
        <v/>
      </c>
      <c r="C486" s="1" t="str">
        <f>IF(A486&gt;$A$8*12,"",VLOOKUP(A486,Lists!$B$6:$D$606,3,FALSE))</f>
        <v/>
      </c>
      <c r="D486" s="87" t="str">
        <f t="shared" si="43"/>
        <v/>
      </c>
      <c r="E486" s="72" t="str">
        <f t="shared" si="44"/>
        <v/>
      </c>
      <c r="F486" s="72" t="str">
        <f t="shared" si="45"/>
        <v/>
      </c>
      <c r="G486" s="72" t="str">
        <f t="shared" si="46"/>
        <v/>
      </c>
      <c r="H486" s="72" t="str">
        <f>IF(A486&gt;$A$8*12,"",VLOOKUP(A486,Lists!B481:E1070,4,FALSE))</f>
        <v/>
      </c>
      <c r="I486" s="72" t="str">
        <f t="shared" si="47"/>
        <v/>
      </c>
    </row>
    <row r="487" spans="1:9" x14ac:dyDescent="0.3">
      <c r="A487" s="1" t="str">
        <f t="shared" si="42"/>
        <v/>
      </c>
      <c r="B487" s="1" t="str">
        <f>IF(A487&gt;$A$8*12,"",VLOOKUP(A487,Lists!B482:E1082,2,FALSE))</f>
        <v/>
      </c>
      <c r="C487" s="1" t="str">
        <f>IF(A487&gt;$A$8*12,"",VLOOKUP(A487,Lists!$B$6:$D$606,3,FALSE))</f>
        <v/>
      </c>
      <c r="D487" s="87" t="str">
        <f t="shared" si="43"/>
        <v/>
      </c>
      <c r="E487" s="72" t="str">
        <f t="shared" si="44"/>
        <v/>
      </c>
      <c r="F487" s="72" t="str">
        <f t="shared" si="45"/>
        <v/>
      </c>
      <c r="G487" s="72" t="str">
        <f t="shared" si="46"/>
        <v/>
      </c>
      <c r="H487" s="72" t="str">
        <f>IF(A487&gt;$A$8*12,"",VLOOKUP(A487,Lists!B482:E1071,4,FALSE))</f>
        <v/>
      </c>
      <c r="I487" s="72" t="str">
        <f t="shared" si="47"/>
        <v/>
      </c>
    </row>
    <row r="488" spans="1:9" x14ac:dyDescent="0.3">
      <c r="A488" s="1" t="str">
        <f t="shared" si="42"/>
        <v/>
      </c>
      <c r="B488" s="1" t="str">
        <f>IF(A488&gt;$A$8*12,"",VLOOKUP(A488,Lists!B483:E1083,2,FALSE))</f>
        <v/>
      </c>
      <c r="C488" s="1" t="str">
        <f>IF(A488&gt;$A$8*12,"",VLOOKUP(A488,Lists!$B$6:$D$606,3,FALSE))</f>
        <v/>
      </c>
      <c r="D488" s="87" t="str">
        <f t="shared" si="43"/>
        <v/>
      </c>
      <c r="E488" s="72" t="str">
        <f t="shared" si="44"/>
        <v/>
      </c>
      <c r="F488" s="72" t="str">
        <f t="shared" si="45"/>
        <v/>
      </c>
      <c r="G488" s="72" t="str">
        <f t="shared" si="46"/>
        <v/>
      </c>
      <c r="H488" s="72" t="str">
        <f>IF(A488&gt;$A$8*12,"",VLOOKUP(A488,Lists!B483:E1072,4,FALSE))</f>
        <v/>
      </c>
      <c r="I488" s="72" t="str">
        <f t="shared" si="47"/>
        <v/>
      </c>
    </row>
    <row r="489" spans="1:9" x14ac:dyDescent="0.3">
      <c r="A489" s="1" t="str">
        <f t="shared" si="42"/>
        <v/>
      </c>
      <c r="B489" s="1" t="str">
        <f>IF(A489&gt;$A$8*12,"",VLOOKUP(A489,Lists!B484:E1084,2,FALSE))</f>
        <v/>
      </c>
      <c r="C489" s="1" t="str">
        <f>IF(A489&gt;$A$8*12,"",VLOOKUP(A489,Lists!$B$6:$D$606,3,FALSE))</f>
        <v/>
      </c>
      <c r="D489" s="87" t="str">
        <f t="shared" si="43"/>
        <v/>
      </c>
      <c r="E489" s="72" t="str">
        <f t="shared" si="44"/>
        <v/>
      </c>
      <c r="F489" s="72" t="str">
        <f t="shared" si="45"/>
        <v/>
      </c>
      <c r="G489" s="72" t="str">
        <f t="shared" si="46"/>
        <v/>
      </c>
      <c r="H489" s="72" t="str">
        <f>IF(A489&gt;$A$8*12,"",VLOOKUP(A489,Lists!B484:E1073,4,FALSE))</f>
        <v/>
      </c>
      <c r="I489" s="72" t="str">
        <f t="shared" si="47"/>
        <v/>
      </c>
    </row>
    <row r="490" spans="1:9" x14ac:dyDescent="0.3">
      <c r="A490" s="1" t="str">
        <f t="shared" si="42"/>
        <v/>
      </c>
      <c r="B490" s="1" t="str">
        <f>IF(A490&gt;$A$8*12,"",VLOOKUP(A490,Lists!B485:E1085,2,FALSE))</f>
        <v/>
      </c>
      <c r="C490" s="1" t="str">
        <f>IF(A490&gt;$A$8*12,"",VLOOKUP(A490,Lists!$B$6:$D$606,3,FALSE))</f>
        <v/>
      </c>
      <c r="D490" s="87" t="str">
        <f t="shared" si="43"/>
        <v/>
      </c>
      <c r="E490" s="72" t="str">
        <f t="shared" si="44"/>
        <v/>
      </c>
      <c r="F490" s="72" t="str">
        <f t="shared" si="45"/>
        <v/>
      </c>
      <c r="G490" s="72" t="str">
        <f t="shared" si="46"/>
        <v/>
      </c>
      <c r="H490" s="72" t="str">
        <f>IF(A490&gt;$A$8*12,"",VLOOKUP(A490,Lists!B485:E1074,4,FALSE))</f>
        <v/>
      </c>
      <c r="I490" s="72" t="str">
        <f t="shared" si="47"/>
        <v/>
      </c>
    </row>
    <row r="491" spans="1:9" x14ac:dyDescent="0.3">
      <c r="A491" s="1" t="str">
        <f t="shared" si="42"/>
        <v/>
      </c>
      <c r="B491" s="1" t="str">
        <f>IF(A491&gt;$A$8*12,"",VLOOKUP(A491,Lists!B486:E1086,2,FALSE))</f>
        <v/>
      </c>
      <c r="C491" s="1" t="str">
        <f>IF(A491&gt;$A$8*12,"",VLOOKUP(A491,Lists!$B$6:$D$606,3,FALSE))</f>
        <v/>
      </c>
      <c r="D491" s="87" t="str">
        <f t="shared" si="43"/>
        <v/>
      </c>
      <c r="E491" s="72" t="str">
        <f t="shared" si="44"/>
        <v/>
      </c>
      <c r="F491" s="72" t="str">
        <f t="shared" si="45"/>
        <v/>
      </c>
      <c r="G491" s="72" t="str">
        <f t="shared" si="46"/>
        <v/>
      </c>
      <c r="H491" s="72" t="str">
        <f>IF(A491&gt;$A$8*12,"",VLOOKUP(A491,Lists!B486:E1075,4,FALSE))</f>
        <v/>
      </c>
      <c r="I491" s="72" t="str">
        <f t="shared" si="47"/>
        <v/>
      </c>
    </row>
    <row r="492" spans="1:9" x14ac:dyDescent="0.3">
      <c r="A492" s="1" t="str">
        <f t="shared" si="42"/>
        <v/>
      </c>
      <c r="B492" s="1" t="str">
        <f>IF(A492&gt;$A$8*12,"",VLOOKUP(A492,Lists!B487:E1087,2,FALSE))</f>
        <v/>
      </c>
      <c r="C492" s="1" t="str">
        <f>IF(A492&gt;$A$8*12,"",VLOOKUP(A492,Lists!$B$6:$D$606,3,FALSE))</f>
        <v/>
      </c>
      <c r="D492" s="87" t="str">
        <f t="shared" si="43"/>
        <v/>
      </c>
      <c r="E492" s="72" t="str">
        <f t="shared" si="44"/>
        <v/>
      </c>
      <c r="F492" s="72" t="str">
        <f t="shared" si="45"/>
        <v/>
      </c>
      <c r="G492" s="72" t="str">
        <f t="shared" si="46"/>
        <v/>
      </c>
      <c r="H492" s="72" t="str">
        <f>IF(A492&gt;$A$8*12,"",VLOOKUP(A492,Lists!B487:E1076,4,FALSE))</f>
        <v/>
      </c>
      <c r="I492" s="72" t="str">
        <f t="shared" si="47"/>
        <v/>
      </c>
    </row>
    <row r="493" spans="1:9" x14ac:dyDescent="0.3">
      <c r="A493" s="1" t="str">
        <f t="shared" si="42"/>
        <v/>
      </c>
      <c r="B493" s="1" t="str">
        <f>IF(A493&gt;$A$8*12,"",VLOOKUP(A493,Lists!B488:E1088,2,FALSE))</f>
        <v/>
      </c>
      <c r="C493" s="1" t="str">
        <f>IF(A493&gt;$A$8*12,"",VLOOKUP(A493,Lists!$B$6:$D$606,3,FALSE))</f>
        <v/>
      </c>
      <c r="D493" s="87" t="str">
        <f t="shared" si="43"/>
        <v/>
      </c>
      <c r="E493" s="72" t="str">
        <f t="shared" si="44"/>
        <v/>
      </c>
      <c r="F493" s="72" t="str">
        <f t="shared" si="45"/>
        <v/>
      </c>
      <c r="G493" s="72" t="str">
        <f t="shared" si="46"/>
        <v/>
      </c>
      <c r="H493" s="72" t="str">
        <f>IF(A493&gt;$A$8*12,"",VLOOKUP(A493,Lists!B488:E1077,4,FALSE))</f>
        <v/>
      </c>
      <c r="I493" s="72" t="str">
        <f t="shared" si="47"/>
        <v/>
      </c>
    </row>
    <row r="494" spans="1:9" x14ac:dyDescent="0.3">
      <c r="A494" s="1" t="str">
        <f t="shared" si="42"/>
        <v/>
      </c>
      <c r="B494" s="1" t="str">
        <f>IF(A494&gt;$A$8*12,"",VLOOKUP(A494,Lists!B489:E1089,2,FALSE))</f>
        <v/>
      </c>
      <c r="C494" s="1" t="str">
        <f>IF(A494&gt;$A$8*12,"",VLOOKUP(A494,Lists!$B$6:$D$606,3,FALSE))</f>
        <v/>
      </c>
      <c r="D494" s="87" t="str">
        <f t="shared" si="43"/>
        <v/>
      </c>
      <c r="E494" s="72" t="str">
        <f t="shared" si="44"/>
        <v/>
      </c>
      <c r="F494" s="72" t="str">
        <f t="shared" si="45"/>
        <v/>
      </c>
      <c r="G494" s="72" t="str">
        <f t="shared" si="46"/>
        <v/>
      </c>
      <c r="H494" s="72" t="str">
        <f>IF(A494&gt;$A$8*12,"",VLOOKUP(A494,Lists!B489:E1078,4,FALSE))</f>
        <v/>
      </c>
      <c r="I494" s="72" t="str">
        <f t="shared" si="47"/>
        <v/>
      </c>
    </row>
    <row r="495" spans="1:9" x14ac:dyDescent="0.3">
      <c r="A495" s="1" t="str">
        <f t="shared" si="42"/>
        <v/>
      </c>
      <c r="B495" s="1" t="str">
        <f>IF(A495&gt;$A$8*12,"",VLOOKUP(A495,Lists!B490:E1090,2,FALSE))</f>
        <v/>
      </c>
      <c r="C495" s="1" t="str">
        <f>IF(A495&gt;$A$8*12,"",VLOOKUP(A495,Lists!$B$6:$D$606,3,FALSE))</f>
        <v/>
      </c>
      <c r="D495" s="87" t="str">
        <f t="shared" si="43"/>
        <v/>
      </c>
      <c r="E495" s="72" t="str">
        <f t="shared" si="44"/>
        <v/>
      </c>
      <c r="F495" s="72" t="str">
        <f t="shared" si="45"/>
        <v/>
      </c>
      <c r="G495" s="72" t="str">
        <f t="shared" si="46"/>
        <v/>
      </c>
      <c r="H495" s="72" t="str">
        <f>IF(A495&gt;$A$8*12,"",VLOOKUP(A495,Lists!B490:E1079,4,FALSE))</f>
        <v/>
      </c>
      <c r="I495" s="72" t="str">
        <f t="shared" si="47"/>
        <v/>
      </c>
    </row>
    <row r="496" spans="1:9" x14ac:dyDescent="0.3">
      <c r="A496" s="1" t="str">
        <f t="shared" si="42"/>
        <v/>
      </c>
      <c r="B496" s="1" t="str">
        <f>IF(A496&gt;$A$8*12,"",VLOOKUP(A496,Lists!B491:E1091,2,FALSE))</f>
        <v/>
      </c>
      <c r="C496" s="1" t="str">
        <f>IF(A496&gt;$A$8*12,"",VLOOKUP(A496,Lists!$B$6:$D$606,3,FALSE))</f>
        <v/>
      </c>
      <c r="D496" s="87" t="str">
        <f t="shared" si="43"/>
        <v/>
      </c>
      <c r="E496" s="72" t="str">
        <f t="shared" si="44"/>
        <v/>
      </c>
      <c r="F496" s="72" t="str">
        <f t="shared" si="45"/>
        <v/>
      </c>
      <c r="G496" s="72" t="str">
        <f t="shared" si="46"/>
        <v/>
      </c>
      <c r="H496" s="72" t="str">
        <f>IF(A496&gt;$A$8*12,"",VLOOKUP(A496,Lists!B491:E1080,4,FALSE))</f>
        <v/>
      </c>
      <c r="I496" s="72" t="str">
        <f t="shared" si="47"/>
        <v/>
      </c>
    </row>
    <row r="497" spans="1:9" x14ac:dyDescent="0.3">
      <c r="A497" s="1" t="str">
        <f t="shared" si="42"/>
        <v/>
      </c>
      <c r="B497" s="1" t="str">
        <f>IF(A497&gt;$A$8*12,"",VLOOKUP(A497,Lists!B492:E1092,2,FALSE))</f>
        <v/>
      </c>
      <c r="C497" s="1" t="str">
        <f>IF(A497&gt;$A$8*12,"",VLOOKUP(A497,Lists!$B$6:$D$606,3,FALSE))</f>
        <v/>
      </c>
      <c r="D497" s="87" t="str">
        <f t="shared" si="43"/>
        <v/>
      </c>
      <c r="E497" s="72" t="str">
        <f t="shared" si="44"/>
        <v/>
      </c>
      <c r="F497" s="72" t="str">
        <f t="shared" si="45"/>
        <v/>
      </c>
      <c r="G497" s="72" t="str">
        <f t="shared" si="46"/>
        <v/>
      </c>
      <c r="H497" s="72" t="str">
        <f>IF(A497&gt;$A$8*12,"",VLOOKUP(A497,Lists!B492:E1081,4,FALSE))</f>
        <v/>
      </c>
      <c r="I497" s="72" t="str">
        <f t="shared" si="47"/>
        <v/>
      </c>
    </row>
    <row r="498" spans="1:9" x14ac:dyDescent="0.3">
      <c r="A498" s="1" t="str">
        <f t="shared" si="42"/>
        <v/>
      </c>
      <c r="B498" s="1" t="str">
        <f>IF(A498&gt;$A$8*12,"",VLOOKUP(A498,Lists!B493:E1093,2,FALSE))</f>
        <v/>
      </c>
      <c r="C498" s="1" t="str">
        <f>IF(A498&gt;$A$8*12,"",VLOOKUP(A498,Lists!$B$6:$D$606,3,FALSE))</f>
        <v/>
      </c>
      <c r="D498" s="87" t="str">
        <f t="shared" si="43"/>
        <v/>
      </c>
      <c r="E498" s="72" t="str">
        <f t="shared" si="44"/>
        <v/>
      </c>
      <c r="F498" s="72" t="str">
        <f t="shared" si="45"/>
        <v/>
      </c>
      <c r="G498" s="72" t="str">
        <f t="shared" si="46"/>
        <v/>
      </c>
      <c r="H498" s="72" t="str">
        <f>IF(A498&gt;$A$8*12,"",VLOOKUP(A498,Lists!B493:E1082,4,FALSE))</f>
        <v/>
      </c>
      <c r="I498" s="72" t="str">
        <f t="shared" si="47"/>
        <v/>
      </c>
    </row>
    <row r="499" spans="1:9" x14ac:dyDescent="0.3">
      <c r="A499" s="1" t="str">
        <f t="shared" si="42"/>
        <v/>
      </c>
      <c r="B499" s="1" t="str">
        <f>IF(A499&gt;$A$8*12,"",VLOOKUP(A499,Lists!B494:E1094,2,FALSE))</f>
        <v/>
      </c>
      <c r="C499" s="1" t="str">
        <f>IF(A499&gt;$A$8*12,"",VLOOKUP(A499,Lists!$B$6:$D$606,3,FALSE))</f>
        <v/>
      </c>
      <c r="D499" s="87" t="str">
        <f t="shared" si="43"/>
        <v/>
      </c>
      <c r="E499" s="72" t="str">
        <f t="shared" si="44"/>
        <v/>
      </c>
      <c r="F499" s="72" t="str">
        <f t="shared" si="45"/>
        <v/>
      </c>
      <c r="G499" s="72" t="str">
        <f t="shared" si="46"/>
        <v/>
      </c>
      <c r="H499" s="72" t="str">
        <f>IF(A499&gt;$A$8*12,"",VLOOKUP(A499,Lists!B494:E1083,4,FALSE))</f>
        <v/>
      </c>
      <c r="I499" s="72" t="str">
        <f t="shared" si="47"/>
        <v/>
      </c>
    </row>
    <row r="500" spans="1:9" x14ac:dyDescent="0.3">
      <c r="A500" s="1" t="str">
        <f t="shared" si="42"/>
        <v/>
      </c>
      <c r="B500" s="1" t="str">
        <f>IF(A500&gt;$A$8*12,"",VLOOKUP(A500,Lists!B495:E1095,2,FALSE))</f>
        <v/>
      </c>
      <c r="C500" s="1" t="str">
        <f>IF(A500&gt;$A$8*12,"",VLOOKUP(A500,Lists!$B$6:$D$606,3,FALSE))</f>
        <v/>
      </c>
      <c r="D500" s="87" t="str">
        <f t="shared" si="43"/>
        <v/>
      </c>
      <c r="E500" s="72" t="str">
        <f t="shared" si="44"/>
        <v/>
      </c>
      <c r="F500" s="72" t="str">
        <f t="shared" si="45"/>
        <v/>
      </c>
      <c r="G500" s="72" t="str">
        <f t="shared" si="46"/>
        <v/>
      </c>
      <c r="H500" s="72" t="str">
        <f>IF(A500&gt;$A$8*12,"",VLOOKUP(A500,Lists!B495:E1084,4,FALSE))</f>
        <v/>
      </c>
      <c r="I500" s="72" t="str">
        <f t="shared" si="47"/>
        <v/>
      </c>
    </row>
    <row r="501" spans="1:9" x14ac:dyDescent="0.3">
      <c r="A501" s="1" t="str">
        <f t="shared" si="42"/>
        <v/>
      </c>
      <c r="B501" s="1" t="str">
        <f>IF(A501&gt;$A$8*12,"",VLOOKUP(A501,Lists!B496:E1096,2,FALSE))</f>
        <v/>
      </c>
      <c r="C501" s="1" t="str">
        <f>IF(A501&gt;$A$8*12,"",VLOOKUP(A501,Lists!$B$6:$D$606,3,FALSE))</f>
        <v/>
      </c>
      <c r="D501" s="87" t="str">
        <f t="shared" si="43"/>
        <v/>
      </c>
      <c r="E501" s="72" t="str">
        <f t="shared" si="44"/>
        <v/>
      </c>
      <c r="F501" s="72" t="str">
        <f t="shared" si="45"/>
        <v/>
      </c>
      <c r="G501" s="72" t="str">
        <f t="shared" si="46"/>
        <v/>
      </c>
      <c r="H501" s="72" t="str">
        <f>IF(A501&gt;$A$8*12,"",VLOOKUP(A501,Lists!B496:E1085,4,FALSE))</f>
        <v/>
      </c>
      <c r="I501" s="72" t="str">
        <f t="shared" si="47"/>
        <v/>
      </c>
    </row>
    <row r="502" spans="1:9" x14ac:dyDescent="0.3">
      <c r="A502" s="1" t="str">
        <f t="shared" si="42"/>
        <v/>
      </c>
      <c r="B502" s="1" t="str">
        <f>IF(A502&gt;$A$8*12,"",VLOOKUP(A502,Lists!B497:E1097,2,FALSE))</f>
        <v/>
      </c>
      <c r="C502" s="1" t="str">
        <f>IF(A502&gt;$A$8*12,"",VLOOKUP(A502,Lists!$B$6:$D$606,3,FALSE))</f>
        <v/>
      </c>
      <c r="D502" s="87" t="str">
        <f t="shared" si="43"/>
        <v/>
      </c>
      <c r="E502" s="72" t="str">
        <f t="shared" si="44"/>
        <v/>
      </c>
      <c r="F502" s="72" t="str">
        <f t="shared" si="45"/>
        <v/>
      </c>
      <c r="G502" s="72" t="str">
        <f t="shared" si="46"/>
        <v/>
      </c>
      <c r="H502" s="72" t="str">
        <f>IF(A502&gt;$A$8*12,"",VLOOKUP(A502,Lists!B497:E1086,4,FALSE))</f>
        <v/>
      </c>
      <c r="I502" s="72" t="str">
        <f t="shared" si="47"/>
        <v/>
      </c>
    </row>
    <row r="503" spans="1:9" x14ac:dyDescent="0.3">
      <c r="A503" s="1" t="str">
        <f t="shared" si="42"/>
        <v/>
      </c>
      <c r="B503" s="1" t="str">
        <f>IF(A503&gt;$A$8*12,"",VLOOKUP(A503,Lists!B498:E1098,2,FALSE))</f>
        <v/>
      </c>
      <c r="C503" s="1" t="str">
        <f>IF(A503&gt;$A$8*12,"",VLOOKUP(A503,Lists!$B$6:$D$606,3,FALSE))</f>
        <v/>
      </c>
      <c r="D503" s="87" t="str">
        <f t="shared" si="43"/>
        <v/>
      </c>
      <c r="E503" s="72" t="str">
        <f t="shared" si="44"/>
        <v/>
      </c>
      <c r="F503" s="72" t="str">
        <f t="shared" si="45"/>
        <v/>
      </c>
      <c r="G503" s="72" t="str">
        <f t="shared" si="46"/>
        <v/>
      </c>
      <c r="H503" s="72" t="str">
        <f>IF(A503&gt;$A$8*12,"",VLOOKUP(A503,Lists!B498:E1087,4,FALSE))</f>
        <v/>
      </c>
      <c r="I503" s="72" t="str">
        <f t="shared" si="47"/>
        <v/>
      </c>
    </row>
    <row r="504" spans="1:9" x14ac:dyDescent="0.3">
      <c r="A504" s="1" t="str">
        <f t="shared" si="42"/>
        <v/>
      </c>
      <c r="B504" s="1" t="str">
        <f>IF(A504&gt;$A$8*12,"",VLOOKUP(A504,Lists!B499:E1099,2,FALSE))</f>
        <v/>
      </c>
      <c r="C504" s="1" t="str">
        <f>IF(A504&gt;$A$8*12,"",VLOOKUP(A504,Lists!$B$6:$D$606,3,FALSE))</f>
        <v/>
      </c>
      <c r="D504" s="87" t="str">
        <f t="shared" si="43"/>
        <v/>
      </c>
      <c r="E504" s="72" t="str">
        <f t="shared" si="44"/>
        <v/>
      </c>
      <c r="F504" s="72" t="str">
        <f t="shared" si="45"/>
        <v/>
      </c>
      <c r="G504" s="72" t="str">
        <f t="shared" si="46"/>
        <v/>
      </c>
      <c r="H504" s="72" t="str">
        <f>IF(A504&gt;$A$8*12,"",VLOOKUP(A504,Lists!B499:E1088,4,FALSE))</f>
        <v/>
      </c>
      <c r="I504" s="72" t="str">
        <f t="shared" si="47"/>
        <v/>
      </c>
    </row>
    <row r="505" spans="1:9" x14ac:dyDescent="0.3">
      <c r="A505" s="1" t="str">
        <f t="shared" si="42"/>
        <v/>
      </c>
      <c r="B505" s="1" t="str">
        <f>IF(A505&gt;$A$8*12,"",VLOOKUP(A505,Lists!B500:E1100,2,FALSE))</f>
        <v/>
      </c>
      <c r="C505" s="1" t="str">
        <f>IF(A505&gt;$A$8*12,"",VLOOKUP(A505,Lists!$B$6:$D$606,3,FALSE))</f>
        <v/>
      </c>
      <c r="D505" s="87" t="str">
        <f t="shared" si="43"/>
        <v/>
      </c>
      <c r="E505" s="72" t="str">
        <f t="shared" si="44"/>
        <v/>
      </c>
      <c r="F505" s="72" t="str">
        <f t="shared" si="45"/>
        <v/>
      </c>
      <c r="G505" s="72" t="str">
        <f t="shared" si="46"/>
        <v/>
      </c>
      <c r="H505" s="72" t="str">
        <f>IF(A505&gt;$A$8*12,"",VLOOKUP(A505,Lists!B500:E1089,4,FALSE))</f>
        <v/>
      </c>
      <c r="I505" s="72" t="str">
        <f t="shared" si="47"/>
        <v/>
      </c>
    </row>
    <row r="506" spans="1:9" x14ac:dyDescent="0.3">
      <c r="A506" s="1" t="str">
        <f t="shared" si="42"/>
        <v/>
      </c>
      <c r="B506" s="1" t="str">
        <f>IF(A506&gt;$A$8*12,"",VLOOKUP(A506,Lists!B501:E1101,2,FALSE))</f>
        <v/>
      </c>
      <c r="C506" s="1" t="str">
        <f>IF(A506&gt;$A$8*12,"",VLOOKUP(A506,Lists!$B$6:$D$606,3,FALSE))</f>
        <v/>
      </c>
      <c r="D506" s="87" t="str">
        <f t="shared" si="43"/>
        <v/>
      </c>
      <c r="E506" s="72" t="str">
        <f t="shared" si="44"/>
        <v/>
      </c>
      <c r="F506" s="72" t="str">
        <f t="shared" si="45"/>
        <v/>
      </c>
      <c r="G506" s="72" t="str">
        <f t="shared" si="46"/>
        <v/>
      </c>
      <c r="H506" s="72" t="str">
        <f>IF(A506&gt;$A$8*12,"",VLOOKUP(A506,Lists!B501:E1090,4,FALSE))</f>
        <v/>
      </c>
      <c r="I506" s="72" t="str">
        <f t="shared" si="47"/>
        <v/>
      </c>
    </row>
    <row r="507" spans="1:9" x14ac:dyDescent="0.3">
      <c r="A507" s="1" t="str">
        <f t="shared" si="42"/>
        <v/>
      </c>
      <c r="B507" s="1" t="str">
        <f>IF(A507&gt;$A$8*12,"",VLOOKUP(A507,Lists!B502:E1102,2,FALSE))</f>
        <v/>
      </c>
      <c r="C507" s="1" t="str">
        <f>IF(A507&gt;$A$8*12,"",VLOOKUP(A507,Lists!$B$6:$D$606,3,FALSE))</f>
        <v/>
      </c>
      <c r="D507" s="87" t="str">
        <f t="shared" si="43"/>
        <v/>
      </c>
      <c r="E507" s="72" t="str">
        <f t="shared" si="44"/>
        <v/>
      </c>
      <c r="F507" s="72" t="str">
        <f t="shared" si="45"/>
        <v/>
      </c>
      <c r="G507" s="72" t="str">
        <f t="shared" si="46"/>
        <v/>
      </c>
      <c r="H507" s="72" t="str">
        <f>IF(A507&gt;$A$8*12,"",VLOOKUP(A507,Lists!B502:E1091,4,FALSE))</f>
        <v/>
      </c>
      <c r="I507" s="72" t="str">
        <f t="shared" si="47"/>
        <v/>
      </c>
    </row>
    <row r="508" spans="1:9" x14ac:dyDescent="0.3">
      <c r="A508" s="1" t="str">
        <f t="shared" si="42"/>
        <v/>
      </c>
      <c r="B508" s="1" t="str">
        <f>IF(A508&gt;$A$8*12,"",VLOOKUP(A508,Lists!B503:E1103,2,FALSE))</f>
        <v/>
      </c>
      <c r="C508" s="1" t="str">
        <f>IF(A508&gt;$A$8*12,"",VLOOKUP(A508,Lists!$B$6:$D$606,3,FALSE))</f>
        <v/>
      </c>
      <c r="D508" s="87" t="str">
        <f t="shared" si="43"/>
        <v/>
      </c>
      <c r="E508" s="72" t="str">
        <f t="shared" si="44"/>
        <v/>
      </c>
      <c r="F508" s="72" t="str">
        <f t="shared" si="45"/>
        <v/>
      </c>
      <c r="G508" s="72" t="str">
        <f t="shared" si="46"/>
        <v/>
      </c>
      <c r="H508" s="72" t="str">
        <f>IF(A508&gt;$A$8*12,"",VLOOKUP(A508,Lists!B503:E1092,4,FALSE))</f>
        <v/>
      </c>
      <c r="I508" s="72" t="str">
        <f t="shared" si="47"/>
        <v/>
      </c>
    </row>
    <row r="509" spans="1:9" x14ac:dyDescent="0.3">
      <c r="A509" s="1" t="str">
        <f t="shared" si="42"/>
        <v/>
      </c>
      <c r="B509" s="1" t="str">
        <f>IF(A509&gt;$A$8*12,"",VLOOKUP(A509,Lists!B504:E1104,2,FALSE))</f>
        <v/>
      </c>
      <c r="C509" s="1" t="str">
        <f>IF(A509&gt;$A$8*12,"",VLOOKUP(A509,Lists!$B$6:$D$606,3,FALSE))</f>
        <v/>
      </c>
      <c r="D509" s="87" t="str">
        <f t="shared" si="43"/>
        <v/>
      </c>
      <c r="E509" s="72" t="str">
        <f t="shared" si="44"/>
        <v/>
      </c>
      <c r="F509" s="72" t="str">
        <f t="shared" si="45"/>
        <v/>
      </c>
      <c r="G509" s="72" t="str">
        <f t="shared" si="46"/>
        <v/>
      </c>
      <c r="H509" s="72" t="str">
        <f>IF(A509&gt;$A$8*12,"",VLOOKUP(A509,Lists!B504:E1093,4,FALSE))</f>
        <v/>
      </c>
      <c r="I509" s="72" t="str">
        <f t="shared" si="47"/>
        <v/>
      </c>
    </row>
    <row r="510" spans="1:9" x14ac:dyDescent="0.3">
      <c r="A510" s="1" t="str">
        <f t="shared" si="42"/>
        <v/>
      </c>
      <c r="B510" s="1" t="str">
        <f>IF(A510&gt;$A$8*12,"",VLOOKUP(A510,Lists!B505:E1105,2,FALSE))</f>
        <v/>
      </c>
      <c r="C510" s="1" t="str">
        <f>IF(A510&gt;$A$8*12,"",VLOOKUP(A510,Lists!$B$6:$D$606,3,FALSE))</f>
        <v/>
      </c>
      <c r="D510" s="87" t="str">
        <f t="shared" si="43"/>
        <v/>
      </c>
      <c r="E510" s="72" t="str">
        <f t="shared" si="44"/>
        <v/>
      </c>
      <c r="F510" s="72" t="str">
        <f t="shared" si="45"/>
        <v/>
      </c>
      <c r="G510" s="72" t="str">
        <f t="shared" si="46"/>
        <v/>
      </c>
      <c r="H510" s="72" t="str">
        <f>IF(A510&gt;$A$8*12,"",VLOOKUP(A510,Lists!B505:E1094,4,FALSE))</f>
        <v/>
      </c>
      <c r="I510" s="72" t="str">
        <f t="shared" si="47"/>
        <v/>
      </c>
    </row>
    <row r="511" spans="1:9" x14ac:dyDescent="0.3">
      <c r="A511" s="1" t="str">
        <f t="shared" si="42"/>
        <v/>
      </c>
      <c r="B511" s="1" t="str">
        <f>IF(A511&gt;$A$8*12,"",VLOOKUP(A511,Lists!B506:E1106,2,FALSE))</f>
        <v/>
      </c>
      <c r="C511" s="1" t="str">
        <f>IF(A511&gt;$A$8*12,"",VLOOKUP(A511,Lists!$B$6:$D$606,3,FALSE))</f>
        <v/>
      </c>
      <c r="D511" s="87" t="str">
        <f t="shared" si="43"/>
        <v/>
      </c>
      <c r="E511" s="72" t="str">
        <f t="shared" si="44"/>
        <v/>
      </c>
      <c r="F511" s="72" t="str">
        <f t="shared" si="45"/>
        <v/>
      </c>
      <c r="G511" s="72" t="str">
        <f t="shared" si="46"/>
        <v/>
      </c>
      <c r="H511" s="72" t="str">
        <f>IF(A511&gt;$A$8*12,"",VLOOKUP(A511,Lists!B506:E1095,4,FALSE))</f>
        <v/>
      </c>
      <c r="I511" s="72" t="str">
        <f t="shared" si="47"/>
        <v/>
      </c>
    </row>
    <row r="512" spans="1:9" x14ac:dyDescent="0.3">
      <c r="A512" s="1" t="str">
        <f t="shared" si="42"/>
        <v/>
      </c>
      <c r="B512" s="1" t="str">
        <f>IF(A512&gt;$A$8*12,"",VLOOKUP(A512,Lists!B507:E1107,2,FALSE))</f>
        <v/>
      </c>
      <c r="C512" s="1" t="str">
        <f>IF(A512&gt;$A$8*12,"",VLOOKUP(A512,Lists!$B$6:$D$606,3,FALSE))</f>
        <v/>
      </c>
      <c r="D512" s="87" t="str">
        <f t="shared" si="43"/>
        <v/>
      </c>
      <c r="E512" s="72" t="str">
        <f t="shared" si="44"/>
        <v/>
      </c>
      <c r="F512" s="72" t="str">
        <f t="shared" si="45"/>
        <v/>
      </c>
      <c r="G512" s="72" t="str">
        <f t="shared" si="46"/>
        <v/>
      </c>
      <c r="H512" s="72" t="str">
        <f>IF(A512&gt;$A$8*12,"",VLOOKUP(A512,Lists!B507:E1096,4,FALSE))</f>
        <v/>
      </c>
      <c r="I512" s="72" t="str">
        <f t="shared" si="47"/>
        <v/>
      </c>
    </row>
    <row r="513" spans="1:9" x14ac:dyDescent="0.3">
      <c r="A513" s="1" t="str">
        <f t="shared" si="42"/>
        <v/>
      </c>
      <c r="B513" s="1" t="str">
        <f>IF(A513&gt;$A$8*12,"",VLOOKUP(A513,Lists!B508:E1108,2,FALSE))</f>
        <v/>
      </c>
      <c r="C513" s="1" t="str">
        <f>IF(A513&gt;$A$8*12,"",VLOOKUP(A513,Lists!$B$6:$D$606,3,FALSE))</f>
        <v/>
      </c>
      <c r="D513" s="87" t="str">
        <f t="shared" si="43"/>
        <v/>
      </c>
      <c r="E513" s="72" t="str">
        <f t="shared" si="44"/>
        <v/>
      </c>
      <c r="F513" s="72" t="str">
        <f t="shared" si="45"/>
        <v/>
      </c>
      <c r="G513" s="72" t="str">
        <f t="shared" si="46"/>
        <v/>
      </c>
      <c r="H513" s="72" t="str">
        <f>IF(A513&gt;$A$8*12,"",VLOOKUP(A513,Lists!B508:E1097,4,FALSE))</f>
        <v/>
      </c>
      <c r="I513" s="72" t="str">
        <f t="shared" si="47"/>
        <v/>
      </c>
    </row>
    <row r="514" spans="1:9" x14ac:dyDescent="0.3">
      <c r="A514" s="1" t="str">
        <f t="shared" si="42"/>
        <v/>
      </c>
      <c r="B514" s="1" t="str">
        <f>IF(A514&gt;$A$8*12,"",VLOOKUP(A514,Lists!B509:E1109,2,FALSE))</f>
        <v/>
      </c>
      <c r="C514" s="1" t="str">
        <f>IF(A514&gt;$A$8*12,"",VLOOKUP(A514,Lists!$B$6:$D$606,3,FALSE))</f>
        <v/>
      </c>
      <c r="D514" s="87" t="str">
        <f t="shared" si="43"/>
        <v/>
      </c>
      <c r="E514" s="72" t="str">
        <f t="shared" si="44"/>
        <v/>
      </c>
      <c r="F514" s="72" t="str">
        <f t="shared" si="45"/>
        <v/>
      </c>
      <c r="G514" s="72" t="str">
        <f t="shared" si="46"/>
        <v/>
      </c>
      <c r="H514" s="72" t="str">
        <f>IF(A514&gt;$A$8*12,"",VLOOKUP(A514,Lists!B509:E1098,4,FALSE))</f>
        <v/>
      </c>
      <c r="I514" s="72" t="str">
        <f t="shared" si="47"/>
        <v/>
      </c>
    </row>
    <row r="515" spans="1:9" x14ac:dyDescent="0.3">
      <c r="A515" s="1" t="str">
        <f t="shared" si="42"/>
        <v/>
      </c>
      <c r="B515" s="1" t="str">
        <f>IF(A515&gt;$A$8*12,"",VLOOKUP(A515,Lists!B510:E1110,2,FALSE))</f>
        <v/>
      </c>
      <c r="C515" s="1" t="str">
        <f>IF(A515&gt;$A$8*12,"",VLOOKUP(A515,Lists!$B$6:$D$606,3,FALSE))</f>
        <v/>
      </c>
      <c r="D515" s="87" t="str">
        <f t="shared" si="43"/>
        <v/>
      </c>
      <c r="E515" s="72" t="str">
        <f t="shared" si="44"/>
        <v/>
      </c>
      <c r="F515" s="72" t="str">
        <f t="shared" si="45"/>
        <v/>
      </c>
      <c r="G515" s="72" t="str">
        <f t="shared" si="46"/>
        <v/>
      </c>
      <c r="H515" s="72" t="str">
        <f>IF(A515&gt;$A$8*12,"",VLOOKUP(A515,Lists!B510:E1099,4,FALSE))</f>
        <v/>
      </c>
      <c r="I515" s="72" t="str">
        <f t="shared" si="47"/>
        <v/>
      </c>
    </row>
    <row r="516" spans="1:9" x14ac:dyDescent="0.3">
      <c r="A516" s="1" t="str">
        <f t="shared" si="42"/>
        <v/>
      </c>
      <c r="B516" s="1" t="str">
        <f>IF(A516&gt;$A$8*12,"",VLOOKUP(A516,Lists!B511:E1111,2,FALSE))</f>
        <v/>
      </c>
      <c r="C516" s="1" t="str">
        <f>IF(A516&gt;$A$8*12,"",VLOOKUP(A516,Lists!$B$6:$D$606,3,FALSE))</f>
        <v/>
      </c>
      <c r="D516" s="87" t="str">
        <f t="shared" si="43"/>
        <v/>
      </c>
      <c r="E516" s="72" t="str">
        <f t="shared" si="44"/>
        <v/>
      </c>
      <c r="F516" s="72" t="str">
        <f t="shared" si="45"/>
        <v/>
      </c>
      <c r="G516" s="72" t="str">
        <f t="shared" si="46"/>
        <v/>
      </c>
      <c r="H516" s="72" t="str">
        <f>IF(A516&gt;$A$8*12,"",VLOOKUP(A516,Lists!B511:E1100,4,FALSE))</f>
        <v/>
      </c>
      <c r="I516" s="72" t="str">
        <f t="shared" si="47"/>
        <v/>
      </c>
    </row>
    <row r="517" spans="1:9" x14ac:dyDescent="0.3">
      <c r="A517" s="1" t="str">
        <f t="shared" si="42"/>
        <v/>
      </c>
      <c r="B517" s="1" t="str">
        <f>IF(A517&gt;$A$8*12,"",VLOOKUP(A517,Lists!B512:E1112,2,FALSE))</f>
        <v/>
      </c>
      <c r="C517" s="1" t="str">
        <f>IF(A517&gt;$A$8*12,"",VLOOKUP(A517,Lists!$B$6:$D$606,3,FALSE))</f>
        <v/>
      </c>
      <c r="D517" s="87" t="str">
        <f t="shared" si="43"/>
        <v/>
      </c>
      <c r="E517" s="72" t="str">
        <f t="shared" si="44"/>
        <v/>
      </c>
      <c r="F517" s="72" t="str">
        <f t="shared" si="45"/>
        <v/>
      </c>
      <c r="G517" s="72" t="str">
        <f t="shared" si="46"/>
        <v/>
      </c>
      <c r="H517" s="72" t="str">
        <f>IF(A517&gt;$A$8*12,"",VLOOKUP(A517,Lists!B512:E1101,4,FALSE))</f>
        <v/>
      </c>
      <c r="I517" s="72" t="str">
        <f t="shared" si="47"/>
        <v/>
      </c>
    </row>
    <row r="518" spans="1:9" x14ac:dyDescent="0.3">
      <c r="A518" s="1" t="str">
        <f t="shared" si="42"/>
        <v/>
      </c>
      <c r="B518" s="1" t="str">
        <f>IF(A518&gt;$A$8*12,"",VLOOKUP(A518,Lists!B513:E1113,2,FALSE))</f>
        <v/>
      </c>
      <c r="C518" s="1" t="str">
        <f>IF(A518&gt;$A$8*12,"",VLOOKUP(A518,Lists!$B$6:$D$606,3,FALSE))</f>
        <v/>
      </c>
      <c r="D518" s="87" t="str">
        <f t="shared" si="43"/>
        <v/>
      </c>
      <c r="E518" s="72" t="str">
        <f t="shared" si="44"/>
        <v/>
      </c>
      <c r="F518" s="72" t="str">
        <f t="shared" si="45"/>
        <v/>
      </c>
      <c r="G518" s="72" t="str">
        <f t="shared" si="46"/>
        <v/>
      </c>
      <c r="H518" s="72" t="str">
        <f>IF(A518&gt;$A$8*12,"",VLOOKUP(A518,Lists!B513:E1102,4,FALSE))</f>
        <v/>
      </c>
      <c r="I518" s="72" t="str">
        <f t="shared" si="47"/>
        <v/>
      </c>
    </row>
    <row r="519" spans="1:9" x14ac:dyDescent="0.3">
      <c r="A519" s="1" t="str">
        <f t="shared" si="42"/>
        <v/>
      </c>
      <c r="B519" s="1" t="str">
        <f>IF(A519&gt;$A$8*12,"",VLOOKUP(A519,Lists!B514:E1114,2,FALSE))</f>
        <v/>
      </c>
      <c r="C519" s="1" t="str">
        <f>IF(A519&gt;$A$8*12,"",VLOOKUP(A519,Lists!$B$6:$D$606,3,FALSE))</f>
        <v/>
      </c>
      <c r="D519" s="87" t="str">
        <f t="shared" si="43"/>
        <v/>
      </c>
      <c r="E519" s="72" t="str">
        <f t="shared" si="44"/>
        <v/>
      </c>
      <c r="F519" s="72" t="str">
        <f t="shared" si="45"/>
        <v/>
      </c>
      <c r="G519" s="72" t="str">
        <f t="shared" si="46"/>
        <v/>
      </c>
      <c r="H519" s="72" t="str">
        <f>IF(A519&gt;$A$8*12,"",VLOOKUP(A519,Lists!B514:E1103,4,FALSE))</f>
        <v/>
      </c>
      <c r="I519" s="72" t="str">
        <f t="shared" si="47"/>
        <v/>
      </c>
    </row>
    <row r="520" spans="1:9" x14ac:dyDescent="0.3">
      <c r="A520" s="1" t="str">
        <f t="shared" si="42"/>
        <v/>
      </c>
      <c r="B520" s="1" t="str">
        <f>IF(A520&gt;$A$8*12,"",VLOOKUP(A520,Lists!B515:E1115,2,FALSE))</f>
        <v/>
      </c>
      <c r="C520" s="1" t="str">
        <f>IF(A520&gt;$A$8*12,"",VLOOKUP(A520,Lists!$B$6:$D$606,3,FALSE))</f>
        <v/>
      </c>
      <c r="D520" s="87" t="str">
        <f t="shared" si="43"/>
        <v/>
      </c>
      <c r="E520" s="72" t="str">
        <f t="shared" si="44"/>
        <v/>
      </c>
      <c r="F520" s="72" t="str">
        <f t="shared" si="45"/>
        <v/>
      </c>
      <c r="G520" s="72" t="str">
        <f t="shared" si="46"/>
        <v/>
      </c>
      <c r="H520" s="72" t="str">
        <f>IF(A520&gt;$A$8*12,"",VLOOKUP(A520,Lists!B515:E1104,4,FALSE))</f>
        <v/>
      </c>
      <c r="I520" s="72" t="str">
        <f t="shared" si="47"/>
        <v/>
      </c>
    </row>
    <row r="521" spans="1:9" x14ac:dyDescent="0.3">
      <c r="A521" s="1" t="str">
        <f t="shared" si="42"/>
        <v/>
      </c>
      <c r="B521" s="1" t="str">
        <f>IF(A521&gt;$A$8*12,"",VLOOKUP(A521,Lists!B516:E1116,2,FALSE))</f>
        <v/>
      </c>
      <c r="C521" s="1" t="str">
        <f>IF(A521&gt;$A$8*12,"",VLOOKUP(A521,Lists!$B$6:$D$606,3,FALSE))</f>
        <v/>
      </c>
      <c r="D521" s="87" t="str">
        <f t="shared" si="43"/>
        <v/>
      </c>
      <c r="E521" s="72" t="str">
        <f t="shared" si="44"/>
        <v/>
      </c>
      <c r="F521" s="72" t="str">
        <f t="shared" si="45"/>
        <v/>
      </c>
      <c r="G521" s="72" t="str">
        <f t="shared" si="46"/>
        <v/>
      </c>
      <c r="H521" s="72" t="str">
        <f>IF(A521&gt;$A$8*12,"",VLOOKUP(A521,Lists!B516:E1105,4,FALSE))</f>
        <v/>
      </c>
      <c r="I521" s="72" t="str">
        <f t="shared" si="47"/>
        <v/>
      </c>
    </row>
    <row r="522" spans="1:9" x14ac:dyDescent="0.3">
      <c r="A522" s="1" t="str">
        <f t="shared" si="42"/>
        <v/>
      </c>
      <c r="B522" s="1" t="str">
        <f>IF(A522&gt;$A$8*12,"",VLOOKUP(A522,Lists!B517:E1117,2,FALSE))</f>
        <v/>
      </c>
      <c r="C522" s="1" t="str">
        <f>IF(A522&gt;$A$8*12,"",VLOOKUP(A522,Lists!$B$6:$D$606,3,FALSE))</f>
        <v/>
      </c>
      <c r="D522" s="87" t="str">
        <f t="shared" si="43"/>
        <v/>
      </c>
      <c r="E522" s="72" t="str">
        <f t="shared" si="44"/>
        <v/>
      </c>
      <c r="F522" s="72" t="str">
        <f t="shared" si="45"/>
        <v/>
      </c>
      <c r="G522" s="72" t="str">
        <f t="shared" si="46"/>
        <v/>
      </c>
      <c r="H522" s="72" t="str">
        <f>IF(A522&gt;$A$8*12,"",VLOOKUP(A522,Lists!B517:E1106,4,FALSE))</f>
        <v/>
      </c>
      <c r="I522" s="72" t="str">
        <f t="shared" si="47"/>
        <v/>
      </c>
    </row>
    <row r="523" spans="1:9" x14ac:dyDescent="0.3">
      <c r="A523" s="1" t="str">
        <f t="shared" si="42"/>
        <v/>
      </c>
      <c r="B523" s="1" t="str">
        <f>IF(A523&gt;$A$8*12,"",VLOOKUP(A523,Lists!B518:E1118,2,FALSE))</f>
        <v/>
      </c>
      <c r="C523" s="1" t="str">
        <f>IF(A523&gt;$A$8*12,"",VLOOKUP(A523,Lists!$B$6:$D$606,3,FALSE))</f>
        <v/>
      </c>
      <c r="D523" s="87" t="str">
        <f t="shared" si="43"/>
        <v/>
      </c>
      <c r="E523" s="72" t="str">
        <f t="shared" si="44"/>
        <v/>
      </c>
      <c r="F523" s="72" t="str">
        <f t="shared" si="45"/>
        <v/>
      </c>
      <c r="G523" s="72" t="str">
        <f t="shared" si="46"/>
        <v/>
      </c>
      <c r="H523" s="72" t="str">
        <f>IF(A523&gt;$A$8*12,"",VLOOKUP(A523,Lists!B518:E1107,4,FALSE))</f>
        <v/>
      </c>
      <c r="I523" s="72" t="str">
        <f t="shared" si="47"/>
        <v/>
      </c>
    </row>
    <row r="524" spans="1:9" x14ac:dyDescent="0.3">
      <c r="A524" s="1" t="str">
        <f t="shared" ref="A524:A587" si="48">IF(A523&lt;($A$8*12),A523+1,"")</f>
        <v/>
      </c>
      <c r="B524" s="1" t="str">
        <f>IF(A524&gt;$A$8*12,"",VLOOKUP(A524,Lists!B519:E1119,2,FALSE))</f>
        <v/>
      </c>
      <c r="C524" s="1" t="str">
        <f>IF(A524&gt;$A$8*12,"",VLOOKUP(A524,Lists!$B$6:$D$606,3,FALSE))</f>
        <v/>
      </c>
      <c r="D524" s="87" t="str">
        <f t="shared" ref="D524:D587" si="49">IF(A524&gt;$A$8*12,"",D523)</f>
        <v/>
      </c>
      <c r="E524" s="72" t="str">
        <f t="shared" ref="E524:E587" si="50">IF(A524&gt;$A$8*12,"",+I523)</f>
        <v/>
      </c>
      <c r="F524" s="72" t="str">
        <f t="shared" ref="F524:F587" si="51">IF(A524&gt;$A$8*12,"",F523)</f>
        <v/>
      </c>
      <c r="G524" s="72" t="str">
        <f t="shared" ref="G524:G587" si="52">IF(A524&gt;$A$8*12,"",ROUND((+E524+F524)*D524/12,0))</f>
        <v/>
      </c>
      <c r="H524" s="72" t="str">
        <f>IF(A524&gt;$A$8*12,"",VLOOKUP(A524,Lists!B519:E1108,4,FALSE))</f>
        <v/>
      </c>
      <c r="I524" s="72" t="str">
        <f t="shared" ref="I524:I587" si="53">IF(A524&gt;$A$8*12,"",+E524+F524+G524-H524)</f>
        <v/>
      </c>
    </row>
    <row r="525" spans="1:9" x14ac:dyDescent="0.3">
      <c r="A525" s="1" t="str">
        <f t="shared" si="48"/>
        <v/>
      </c>
      <c r="B525" s="1" t="str">
        <f>IF(A525&gt;$A$8*12,"",VLOOKUP(A525,Lists!B520:E1120,2,FALSE))</f>
        <v/>
      </c>
      <c r="C525" s="1" t="str">
        <f>IF(A525&gt;$A$8*12,"",VLOOKUP(A525,Lists!$B$6:$D$606,3,FALSE))</f>
        <v/>
      </c>
      <c r="D525" s="87" t="str">
        <f t="shared" si="49"/>
        <v/>
      </c>
      <c r="E525" s="72" t="str">
        <f t="shared" si="50"/>
        <v/>
      </c>
      <c r="F525" s="72" t="str">
        <f t="shared" si="51"/>
        <v/>
      </c>
      <c r="G525" s="72" t="str">
        <f t="shared" si="52"/>
        <v/>
      </c>
      <c r="H525" s="72" t="str">
        <f>IF(A525&gt;$A$8*12,"",VLOOKUP(A525,Lists!B520:E1109,4,FALSE))</f>
        <v/>
      </c>
      <c r="I525" s="72" t="str">
        <f t="shared" si="53"/>
        <v/>
      </c>
    </row>
    <row r="526" spans="1:9" x14ac:dyDescent="0.3">
      <c r="A526" s="1" t="str">
        <f t="shared" si="48"/>
        <v/>
      </c>
      <c r="B526" s="1" t="str">
        <f>IF(A526&gt;$A$8*12,"",VLOOKUP(A526,Lists!B521:E1121,2,FALSE))</f>
        <v/>
      </c>
      <c r="C526" s="1" t="str">
        <f>IF(A526&gt;$A$8*12,"",VLOOKUP(A526,Lists!$B$6:$D$606,3,FALSE))</f>
        <v/>
      </c>
      <c r="D526" s="87" t="str">
        <f t="shared" si="49"/>
        <v/>
      </c>
      <c r="E526" s="72" t="str">
        <f t="shared" si="50"/>
        <v/>
      </c>
      <c r="F526" s="72" t="str">
        <f t="shared" si="51"/>
        <v/>
      </c>
      <c r="G526" s="72" t="str">
        <f t="shared" si="52"/>
        <v/>
      </c>
      <c r="H526" s="72" t="str">
        <f>IF(A526&gt;$A$8*12,"",VLOOKUP(A526,Lists!B521:E1110,4,FALSE))</f>
        <v/>
      </c>
      <c r="I526" s="72" t="str">
        <f t="shared" si="53"/>
        <v/>
      </c>
    </row>
    <row r="527" spans="1:9" x14ac:dyDescent="0.3">
      <c r="A527" s="1" t="str">
        <f t="shared" si="48"/>
        <v/>
      </c>
      <c r="B527" s="1" t="str">
        <f>IF(A527&gt;$A$8*12,"",VLOOKUP(A527,Lists!B522:E1122,2,FALSE))</f>
        <v/>
      </c>
      <c r="C527" s="1" t="str">
        <f>IF(A527&gt;$A$8*12,"",VLOOKUP(A527,Lists!$B$6:$D$606,3,FALSE))</f>
        <v/>
      </c>
      <c r="D527" s="87" t="str">
        <f t="shared" si="49"/>
        <v/>
      </c>
      <c r="E527" s="72" t="str">
        <f t="shared" si="50"/>
        <v/>
      </c>
      <c r="F527" s="72" t="str">
        <f t="shared" si="51"/>
        <v/>
      </c>
      <c r="G527" s="72" t="str">
        <f t="shared" si="52"/>
        <v/>
      </c>
      <c r="H527" s="72" t="str">
        <f>IF(A527&gt;$A$8*12,"",VLOOKUP(A527,Lists!B522:E1111,4,FALSE))</f>
        <v/>
      </c>
      <c r="I527" s="72" t="str">
        <f t="shared" si="53"/>
        <v/>
      </c>
    </row>
    <row r="528" spans="1:9" x14ac:dyDescent="0.3">
      <c r="A528" s="1" t="str">
        <f t="shared" si="48"/>
        <v/>
      </c>
      <c r="B528" s="1" t="str">
        <f>IF(A528&gt;$A$8*12,"",VLOOKUP(A528,Lists!B523:E1123,2,FALSE))</f>
        <v/>
      </c>
      <c r="C528" s="1" t="str">
        <f>IF(A528&gt;$A$8*12,"",VLOOKUP(A528,Lists!$B$6:$D$606,3,FALSE))</f>
        <v/>
      </c>
      <c r="D528" s="87" t="str">
        <f t="shared" si="49"/>
        <v/>
      </c>
      <c r="E528" s="72" t="str">
        <f t="shared" si="50"/>
        <v/>
      </c>
      <c r="F528" s="72" t="str">
        <f t="shared" si="51"/>
        <v/>
      </c>
      <c r="G528" s="72" t="str">
        <f t="shared" si="52"/>
        <v/>
      </c>
      <c r="H528" s="72" t="str">
        <f>IF(A528&gt;$A$8*12,"",VLOOKUP(A528,Lists!B523:E1112,4,FALSE))</f>
        <v/>
      </c>
      <c r="I528" s="72" t="str">
        <f t="shared" si="53"/>
        <v/>
      </c>
    </row>
    <row r="529" spans="1:9" x14ac:dyDescent="0.3">
      <c r="A529" s="1" t="str">
        <f t="shared" si="48"/>
        <v/>
      </c>
      <c r="B529" s="1" t="str">
        <f>IF(A529&gt;$A$8*12,"",VLOOKUP(A529,Lists!B524:E1124,2,FALSE))</f>
        <v/>
      </c>
      <c r="C529" s="1" t="str">
        <f>IF(A529&gt;$A$8*12,"",VLOOKUP(A529,Lists!$B$6:$D$606,3,FALSE))</f>
        <v/>
      </c>
      <c r="D529" s="87" t="str">
        <f t="shared" si="49"/>
        <v/>
      </c>
      <c r="E529" s="72" t="str">
        <f t="shared" si="50"/>
        <v/>
      </c>
      <c r="F529" s="72" t="str">
        <f t="shared" si="51"/>
        <v/>
      </c>
      <c r="G529" s="72" t="str">
        <f t="shared" si="52"/>
        <v/>
      </c>
      <c r="H529" s="72" t="str">
        <f>IF(A529&gt;$A$8*12,"",VLOOKUP(A529,Lists!B524:E1113,4,FALSE))</f>
        <v/>
      </c>
      <c r="I529" s="72" t="str">
        <f t="shared" si="53"/>
        <v/>
      </c>
    </row>
    <row r="530" spans="1:9" x14ac:dyDescent="0.3">
      <c r="A530" s="1" t="str">
        <f t="shared" si="48"/>
        <v/>
      </c>
      <c r="B530" s="1" t="str">
        <f>IF(A530&gt;$A$8*12,"",VLOOKUP(A530,Lists!B525:E1125,2,FALSE))</f>
        <v/>
      </c>
      <c r="C530" s="1" t="str">
        <f>IF(A530&gt;$A$8*12,"",VLOOKUP(A530,Lists!$B$6:$D$606,3,FALSE))</f>
        <v/>
      </c>
      <c r="D530" s="87" t="str">
        <f t="shared" si="49"/>
        <v/>
      </c>
      <c r="E530" s="72" t="str">
        <f t="shared" si="50"/>
        <v/>
      </c>
      <c r="F530" s="72" t="str">
        <f t="shared" si="51"/>
        <v/>
      </c>
      <c r="G530" s="72" t="str">
        <f t="shared" si="52"/>
        <v/>
      </c>
      <c r="H530" s="72" t="str">
        <f>IF(A530&gt;$A$8*12,"",VLOOKUP(A530,Lists!B525:E1114,4,FALSE))</f>
        <v/>
      </c>
      <c r="I530" s="72" t="str">
        <f t="shared" si="53"/>
        <v/>
      </c>
    </row>
    <row r="531" spans="1:9" x14ac:dyDescent="0.3">
      <c r="A531" s="1" t="str">
        <f t="shared" si="48"/>
        <v/>
      </c>
      <c r="B531" s="1" t="str">
        <f>IF(A531&gt;$A$8*12,"",VLOOKUP(A531,Lists!B526:E1126,2,FALSE))</f>
        <v/>
      </c>
      <c r="C531" s="1" t="str">
        <f>IF(A531&gt;$A$8*12,"",VLOOKUP(A531,Lists!$B$6:$D$606,3,FALSE))</f>
        <v/>
      </c>
      <c r="D531" s="87" t="str">
        <f t="shared" si="49"/>
        <v/>
      </c>
      <c r="E531" s="72" t="str">
        <f t="shared" si="50"/>
        <v/>
      </c>
      <c r="F531" s="72" t="str">
        <f t="shared" si="51"/>
        <v/>
      </c>
      <c r="G531" s="72" t="str">
        <f t="shared" si="52"/>
        <v/>
      </c>
      <c r="H531" s="72" t="str">
        <f>IF(A531&gt;$A$8*12,"",VLOOKUP(A531,Lists!B526:E1115,4,FALSE))</f>
        <v/>
      </c>
      <c r="I531" s="72" t="str">
        <f t="shared" si="53"/>
        <v/>
      </c>
    </row>
    <row r="532" spans="1:9" x14ac:dyDescent="0.3">
      <c r="A532" s="1" t="str">
        <f t="shared" si="48"/>
        <v/>
      </c>
      <c r="B532" s="1" t="str">
        <f>IF(A532&gt;$A$8*12,"",VLOOKUP(A532,Lists!B527:E1127,2,FALSE))</f>
        <v/>
      </c>
      <c r="C532" s="1" t="str">
        <f>IF(A532&gt;$A$8*12,"",VLOOKUP(A532,Lists!$B$6:$D$606,3,FALSE))</f>
        <v/>
      </c>
      <c r="D532" s="87" t="str">
        <f t="shared" si="49"/>
        <v/>
      </c>
      <c r="E532" s="72" t="str">
        <f t="shared" si="50"/>
        <v/>
      </c>
      <c r="F532" s="72" t="str">
        <f t="shared" si="51"/>
        <v/>
      </c>
      <c r="G532" s="72" t="str">
        <f t="shared" si="52"/>
        <v/>
      </c>
      <c r="H532" s="72" t="str">
        <f>IF(A532&gt;$A$8*12,"",VLOOKUP(A532,Lists!B527:E1116,4,FALSE))</f>
        <v/>
      </c>
      <c r="I532" s="72" t="str">
        <f t="shared" si="53"/>
        <v/>
      </c>
    </row>
    <row r="533" spans="1:9" x14ac:dyDescent="0.3">
      <c r="A533" s="1" t="str">
        <f t="shared" si="48"/>
        <v/>
      </c>
      <c r="B533" s="1" t="str">
        <f>IF(A533&gt;$A$8*12,"",VLOOKUP(A533,Lists!B528:E1128,2,FALSE))</f>
        <v/>
      </c>
      <c r="C533" s="1" t="str">
        <f>IF(A533&gt;$A$8*12,"",VLOOKUP(A533,Lists!$B$6:$D$606,3,FALSE))</f>
        <v/>
      </c>
      <c r="D533" s="87" t="str">
        <f t="shared" si="49"/>
        <v/>
      </c>
      <c r="E533" s="72" t="str">
        <f t="shared" si="50"/>
        <v/>
      </c>
      <c r="F533" s="72" t="str">
        <f t="shared" si="51"/>
        <v/>
      </c>
      <c r="G533" s="72" t="str">
        <f t="shared" si="52"/>
        <v/>
      </c>
      <c r="H533" s="72" t="str">
        <f>IF(A533&gt;$A$8*12,"",VLOOKUP(A533,Lists!B528:E1117,4,FALSE))</f>
        <v/>
      </c>
      <c r="I533" s="72" t="str">
        <f t="shared" si="53"/>
        <v/>
      </c>
    </row>
    <row r="534" spans="1:9" x14ac:dyDescent="0.3">
      <c r="A534" s="1" t="str">
        <f t="shared" si="48"/>
        <v/>
      </c>
      <c r="B534" s="1" t="str">
        <f>IF(A534&gt;$A$8*12,"",VLOOKUP(A534,Lists!B529:E1129,2,FALSE))</f>
        <v/>
      </c>
      <c r="C534" s="1" t="str">
        <f>IF(A534&gt;$A$8*12,"",VLOOKUP(A534,Lists!$B$6:$D$606,3,FALSE))</f>
        <v/>
      </c>
      <c r="D534" s="87" t="str">
        <f t="shared" si="49"/>
        <v/>
      </c>
      <c r="E534" s="72" t="str">
        <f t="shared" si="50"/>
        <v/>
      </c>
      <c r="F534" s="72" t="str">
        <f t="shared" si="51"/>
        <v/>
      </c>
      <c r="G534" s="72" t="str">
        <f t="shared" si="52"/>
        <v/>
      </c>
      <c r="H534" s="72" t="str">
        <f>IF(A534&gt;$A$8*12,"",VLOOKUP(A534,Lists!B529:E1118,4,FALSE))</f>
        <v/>
      </c>
      <c r="I534" s="72" t="str">
        <f t="shared" si="53"/>
        <v/>
      </c>
    </row>
    <row r="535" spans="1:9" x14ac:dyDescent="0.3">
      <c r="A535" s="1" t="str">
        <f t="shared" si="48"/>
        <v/>
      </c>
      <c r="B535" s="1" t="str">
        <f>IF(A535&gt;$A$8*12,"",VLOOKUP(A535,Lists!B530:E1130,2,FALSE))</f>
        <v/>
      </c>
      <c r="C535" s="1" t="str">
        <f>IF(A535&gt;$A$8*12,"",VLOOKUP(A535,Lists!$B$6:$D$606,3,FALSE))</f>
        <v/>
      </c>
      <c r="D535" s="87" t="str">
        <f t="shared" si="49"/>
        <v/>
      </c>
      <c r="E535" s="72" t="str">
        <f t="shared" si="50"/>
        <v/>
      </c>
      <c r="F535" s="72" t="str">
        <f t="shared" si="51"/>
        <v/>
      </c>
      <c r="G535" s="72" t="str">
        <f t="shared" si="52"/>
        <v/>
      </c>
      <c r="H535" s="72" t="str">
        <f>IF(A535&gt;$A$8*12,"",VLOOKUP(A535,Lists!B530:E1119,4,FALSE))</f>
        <v/>
      </c>
      <c r="I535" s="72" t="str">
        <f t="shared" si="53"/>
        <v/>
      </c>
    </row>
    <row r="536" spans="1:9" x14ac:dyDescent="0.3">
      <c r="A536" s="1" t="str">
        <f t="shared" si="48"/>
        <v/>
      </c>
      <c r="B536" s="1" t="str">
        <f>IF(A536&gt;$A$8*12,"",VLOOKUP(A536,Lists!B531:E1131,2,FALSE))</f>
        <v/>
      </c>
      <c r="C536" s="1" t="str">
        <f>IF(A536&gt;$A$8*12,"",VLOOKUP(A536,Lists!$B$6:$D$606,3,FALSE))</f>
        <v/>
      </c>
      <c r="D536" s="87" t="str">
        <f t="shared" si="49"/>
        <v/>
      </c>
      <c r="E536" s="72" t="str">
        <f t="shared" si="50"/>
        <v/>
      </c>
      <c r="F536" s="72" t="str">
        <f t="shared" si="51"/>
        <v/>
      </c>
      <c r="G536" s="72" t="str">
        <f t="shared" si="52"/>
        <v/>
      </c>
      <c r="H536" s="72" t="str">
        <f>IF(A536&gt;$A$8*12,"",VLOOKUP(A536,Lists!B531:E1120,4,FALSE))</f>
        <v/>
      </c>
      <c r="I536" s="72" t="str">
        <f t="shared" si="53"/>
        <v/>
      </c>
    </row>
    <row r="537" spans="1:9" x14ac:dyDescent="0.3">
      <c r="A537" s="1" t="str">
        <f t="shared" si="48"/>
        <v/>
      </c>
      <c r="B537" s="1" t="str">
        <f>IF(A537&gt;$A$8*12,"",VLOOKUP(A537,Lists!B532:E1132,2,FALSE))</f>
        <v/>
      </c>
      <c r="C537" s="1" t="str">
        <f>IF(A537&gt;$A$8*12,"",VLOOKUP(A537,Lists!$B$6:$D$606,3,FALSE))</f>
        <v/>
      </c>
      <c r="D537" s="87" t="str">
        <f t="shared" si="49"/>
        <v/>
      </c>
      <c r="E537" s="72" t="str">
        <f t="shared" si="50"/>
        <v/>
      </c>
      <c r="F537" s="72" t="str">
        <f t="shared" si="51"/>
        <v/>
      </c>
      <c r="G537" s="72" t="str">
        <f t="shared" si="52"/>
        <v/>
      </c>
      <c r="H537" s="72" t="str">
        <f>IF(A537&gt;$A$8*12,"",VLOOKUP(A537,Lists!B532:E1121,4,FALSE))</f>
        <v/>
      </c>
      <c r="I537" s="72" t="str">
        <f t="shared" si="53"/>
        <v/>
      </c>
    </row>
    <row r="538" spans="1:9" x14ac:dyDescent="0.3">
      <c r="A538" s="1" t="str">
        <f t="shared" si="48"/>
        <v/>
      </c>
      <c r="B538" s="1" t="str">
        <f>IF(A538&gt;$A$8*12,"",VLOOKUP(A538,Lists!B533:E1133,2,FALSE))</f>
        <v/>
      </c>
      <c r="C538" s="1" t="str">
        <f>IF(A538&gt;$A$8*12,"",VLOOKUP(A538,Lists!$B$6:$D$606,3,FALSE))</f>
        <v/>
      </c>
      <c r="D538" s="87" t="str">
        <f t="shared" si="49"/>
        <v/>
      </c>
      <c r="E538" s="72" t="str">
        <f t="shared" si="50"/>
        <v/>
      </c>
      <c r="F538" s="72" t="str">
        <f t="shared" si="51"/>
        <v/>
      </c>
      <c r="G538" s="72" t="str">
        <f t="shared" si="52"/>
        <v/>
      </c>
      <c r="H538" s="72" t="str">
        <f>IF(A538&gt;$A$8*12,"",VLOOKUP(A538,Lists!B533:E1122,4,FALSE))</f>
        <v/>
      </c>
      <c r="I538" s="72" t="str">
        <f t="shared" si="53"/>
        <v/>
      </c>
    </row>
    <row r="539" spans="1:9" x14ac:dyDescent="0.3">
      <c r="A539" s="1" t="str">
        <f t="shared" si="48"/>
        <v/>
      </c>
      <c r="B539" s="1" t="str">
        <f>IF(A539&gt;$A$8*12,"",VLOOKUP(A539,Lists!B534:E1134,2,FALSE))</f>
        <v/>
      </c>
      <c r="C539" s="1" t="str">
        <f>IF(A539&gt;$A$8*12,"",VLOOKUP(A539,Lists!$B$6:$D$606,3,FALSE))</f>
        <v/>
      </c>
      <c r="D539" s="87" t="str">
        <f t="shared" si="49"/>
        <v/>
      </c>
      <c r="E539" s="72" t="str">
        <f t="shared" si="50"/>
        <v/>
      </c>
      <c r="F539" s="72" t="str">
        <f t="shared" si="51"/>
        <v/>
      </c>
      <c r="G539" s="72" t="str">
        <f t="shared" si="52"/>
        <v/>
      </c>
      <c r="H539" s="72" t="str">
        <f>IF(A539&gt;$A$8*12,"",VLOOKUP(A539,Lists!B534:E1123,4,FALSE))</f>
        <v/>
      </c>
      <c r="I539" s="72" t="str">
        <f t="shared" si="53"/>
        <v/>
      </c>
    </row>
    <row r="540" spans="1:9" x14ac:dyDescent="0.3">
      <c r="A540" s="1" t="str">
        <f t="shared" si="48"/>
        <v/>
      </c>
      <c r="B540" s="1" t="str">
        <f>IF(A540&gt;$A$8*12,"",VLOOKUP(A540,Lists!B535:E1135,2,FALSE))</f>
        <v/>
      </c>
      <c r="C540" s="1" t="str">
        <f>IF(A540&gt;$A$8*12,"",VLOOKUP(A540,Lists!$B$6:$D$606,3,FALSE))</f>
        <v/>
      </c>
      <c r="D540" s="87" t="str">
        <f t="shared" si="49"/>
        <v/>
      </c>
      <c r="E540" s="72" t="str">
        <f t="shared" si="50"/>
        <v/>
      </c>
      <c r="F540" s="72" t="str">
        <f t="shared" si="51"/>
        <v/>
      </c>
      <c r="G540" s="72" t="str">
        <f t="shared" si="52"/>
        <v/>
      </c>
      <c r="H540" s="72" t="str">
        <f>IF(A540&gt;$A$8*12,"",VLOOKUP(A540,Lists!B535:E1124,4,FALSE))</f>
        <v/>
      </c>
      <c r="I540" s="72" t="str">
        <f t="shared" si="53"/>
        <v/>
      </c>
    </row>
    <row r="541" spans="1:9" x14ac:dyDescent="0.3">
      <c r="A541" s="1" t="str">
        <f t="shared" si="48"/>
        <v/>
      </c>
      <c r="B541" s="1" t="str">
        <f>IF(A541&gt;$A$8*12,"",VLOOKUP(A541,Lists!B536:E1136,2,FALSE))</f>
        <v/>
      </c>
      <c r="C541" s="1" t="str">
        <f>IF(A541&gt;$A$8*12,"",VLOOKUP(A541,Lists!$B$6:$D$606,3,FALSE))</f>
        <v/>
      </c>
      <c r="D541" s="87" t="str">
        <f t="shared" si="49"/>
        <v/>
      </c>
      <c r="E541" s="72" t="str">
        <f t="shared" si="50"/>
        <v/>
      </c>
      <c r="F541" s="72" t="str">
        <f t="shared" si="51"/>
        <v/>
      </c>
      <c r="G541" s="72" t="str">
        <f t="shared" si="52"/>
        <v/>
      </c>
      <c r="H541" s="72" t="str">
        <f>IF(A541&gt;$A$8*12,"",VLOOKUP(A541,Lists!B536:E1125,4,FALSE))</f>
        <v/>
      </c>
      <c r="I541" s="72" t="str">
        <f t="shared" si="53"/>
        <v/>
      </c>
    </row>
    <row r="542" spans="1:9" x14ac:dyDescent="0.3">
      <c r="A542" s="1" t="str">
        <f t="shared" si="48"/>
        <v/>
      </c>
      <c r="B542" s="1" t="str">
        <f>IF(A542&gt;$A$8*12,"",VLOOKUP(A542,Lists!B537:E1137,2,FALSE))</f>
        <v/>
      </c>
      <c r="C542" s="1" t="str">
        <f>IF(A542&gt;$A$8*12,"",VLOOKUP(A542,Lists!$B$6:$D$606,3,FALSE))</f>
        <v/>
      </c>
      <c r="D542" s="87" t="str">
        <f t="shared" si="49"/>
        <v/>
      </c>
      <c r="E542" s="72" t="str">
        <f t="shared" si="50"/>
        <v/>
      </c>
      <c r="F542" s="72" t="str">
        <f t="shared" si="51"/>
        <v/>
      </c>
      <c r="G542" s="72" t="str">
        <f t="shared" si="52"/>
        <v/>
      </c>
      <c r="H542" s="72" t="str">
        <f>IF(A542&gt;$A$8*12,"",VLOOKUP(A542,Lists!B537:E1126,4,FALSE))</f>
        <v/>
      </c>
      <c r="I542" s="72" t="str">
        <f t="shared" si="53"/>
        <v/>
      </c>
    </row>
    <row r="543" spans="1:9" x14ac:dyDescent="0.3">
      <c r="A543" s="1" t="str">
        <f t="shared" si="48"/>
        <v/>
      </c>
      <c r="B543" s="1" t="str">
        <f>IF(A543&gt;$A$8*12,"",VLOOKUP(A543,Lists!B538:E1138,2,FALSE))</f>
        <v/>
      </c>
      <c r="C543" s="1" t="str">
        <f>IF(A543&gt;$A$8*12,"",VLOOKUP(A543,Lists!$B$6:$D$606,3,FALSE))</f>
        <v/>
      </c>
      <c r="D543" s="87" t="str">
        <f t="shared" si="49"/>
        <v/>
      </c>
      <c r="E543" s="72" t="str">
        <f t="shared" si="50"/>
        <v/>
      </c>
      <c r="F543" s="72" t="str">
        <f t="shared" si="51"/>
        <v/>
      </c>
      <c r="G543" s="72" t="str">
        <f t="shared" si="52"/>
        <v/>
      </c>
      <c r="H543" s="72" t="str">
        <f>IF(A543&gt;$A$8*12,"",VLOOKUP(A543,Lists!B538:E1127,4,FALSE))</f>
        <v/>
      </c>
      <c r="I543" s="72" t="str">
        <f t="shared" si="53"/>
        <v/>
      </c>
    </row>
    <row r="544" spans="1:9" x14ac:dyDescent="0.3">
      <c r="A544" s="1" t="str">
        <f t="shared" si="48"/>
        <v/>
      </c>
      <c r="B544" s="1" t="str">
        <f>IF(A544&gt;$A$8*12,"",VLOOKUP(A544,Lists!B539:E1139,2,FALSE))</f>
        <v/>
      </c>
      <c r="C544" s="1" t="str">
        <f>IF(A544&gt;$A$8*12,"",VLOOKUP(A544,Lists!$B$6:$D$606,3,FALSE))</f>
        <v/>
      </c>
      <c r="D544" s="87" t="str">
        <f t="shared" si="49"/>
        <v/>
      </c>
      <c r="E544" s="72" t="str">
        <f t="shared" si="50"/>
        <v/>
      </c>
      <c r="F544" s="72" t="str">
        <f t="shared" si="51"/>
        <v/>
      </c>
      <c r="G544" s="72" t="str">
        <f t="shared" si="52"/>
        <v/>
      </c>
      <c r="H544" s="72" t="str">
        <f>IF(A544&gt;$A$8*12,"",VLOOKUP(A544,Lists!B539:E1128,4,FALSE))</f>
        <v/>
      </c>
      <c r="I544" s="72" t="str">
        <f t="shared" si="53"/>
        <v/>
      </c>
    </row>
    <row r="545" spans="1:9" x14ac:dyDescent="0.3">
      <c r="A545" s="1" t="str">
        <f t="shared" si="48"/>
        <v/>
      </c>
      <c r="B545" s="1" t="str">
        <f>IF(A545&gt;$A$8*12,"",VLOOKUP(A545,Lists!B540:E1140,2,FALSE))</f>
        <v/>
      </c>
      <c r="C545" s="1" t="str">
        <f>IF(A545&gt;$A$8*12,"",VLOOKUP(A545,Lists!$B$6:$D$606,3,FALSE))</f>
        <v/>
      </c>
      <c r="D545" s="87" t="str">
        <f t="shared" si="49"/>
        <v/>
      </c>
      <c r="E545" s="72" t="str">
        <f t="shared" si="50"/>
        <v/>
      </c>
      <c r="F545" s="72" t="str">
        <f t="shared" si="51"/>
        <v/>
      </c>
      <c r="G545" s="72" t="str">
        <f t="shared" si="52"/>
        <v/>
      </c>
      <c r="H545" s="72" t="str">
        <f>IF(A545&gt;$A$8*12,"",VLOOKUP(A545,Lists!B540:E1129,4,FALSE))</f>
        <v/>
      </c>
      <c r="I545" s="72" t="str">
        <f t="shared" si="53"/>
        <v/>
      </c>
    </row>
    <row r="546" spans="1:9" x14ac:dyDescent="0.3">
      <c r="A546" s="1" t="str">
        <f t="shared" si="48"/>
        <v/>
      </c>
      <c r="B546" s="1" t="str">
        <f>IF(A546&gt;$A$8*12,"",VLOOKUP(A546,Lists!B541:E1141,2,FALSE))</f>
        <v/>
      </c>
      <c r="C546" s="1" t="str">
        <f>IF(A546&gt;$A$8*12,"",VLOOKUP(A546,Lists!$B$6:$D$606,3,FALSE))</f>
        <v/>
      </c>
      <c r="D546" s="87" t="str">
        <f t="shared" si="49"/>
        <v/>
      </c>
      <c r="E546" s="72" t="str">
        <f t="shared" si="50"/>
        <v/>
      </c>
      <c r="F546" s="72" t="str">
        <f t="shared" si="51"/>
        <v/>
      </c>
      <c r="G546" s="72" t="str">
        <f t="shared" si="52"/>
        <v/>
      </c>
      <c r="H546" s="72" t="str">
        <f>IF(A546&gt;$A$8*12,"",VLOOKUP(A546,Lists!B541:E1130,4,FALSE))</f>
        <v/>
      </c>
      <c r="I546" s="72" t="str">
        <f t="shared" si="53"/>
        <v/>
      </c>
    </row>
    <row r="547" spans="1:9" x14ac:dyDescent="0.3">
      <c r="A547" s="1" t="str">
        <f t="shared" si="48"/>
        <v/>
      </c>
      <c r="B547" s="1" t="str">
        <f>IF(A547&gt;$A$8*12,"",VLOOKUP(A547,Lists!B542:E1142,2,FALSE))</f>
        <v/>
      </c>
      <c r="C547" s="1" t="str">
        <f>IF(A547&gt;$A$8*12,"",VLOOKUP(A547,Lists!$B$6:$D$606,3,FALSE))</f>
        <v/>
      </c>
      <c r="D547" s="87" t="str">
        <f t="shared" si="49"/>
        <v/>
      </c>
      <c r="E547" s="72" t="str">
        <f t="shared" si="50"/>
        <v/>
      </c>
      <c r="F547" s="72" t="str">
        <f t="shared" si="51"/>
        <v/>
      </c>
      <c r="G547" s="72" t="str">
        <f t="shared" si="52"/>
        <v/>
      </c>
      <c r="H547" s="72" t="str">
        <f>IF(A547&gt;$A$8*12,"",VLOOKUP(A547,Lists!B542:E1131,4,FALSE))</f>
        <v/>
      </c>
      <c r="I547" s="72" t="str">
        <f t="shared" si="53"/>
        <v/>
      </c>
    </row>
    <row r="548" spans="1:9" x14ac:dyDescent="0.3">
      <c r="A548" s="1" t="str">
        <f t="shared" si="48"/>
        <v/>
      </c>
      <c r="B548" s="1" t="str">
        <f>IF(A548&gt;$A$8*12,"",VLOOKUP(A548,Lists!B543:E1143,2,FALSE))</f>
        <v/>
      </c>
      <c r="C548" s="1" t="str">
        <f>IF(A548&gt;$A$8*12,"",VLOOKUP(A548,Lists!$B$6:$D$606,3,FALSE))</f>
        <v/>
      </c>
      <c r="D548" s="87" t="str">
        <f t="shared" si="49"/>
        <v/>
      </c>
      <c r="E548" s="72" t="str">
        <f t="shared" si="50"/>
        <v/>
      </c>
      <c r="F548" s="72" t="str">
        <f t="shared" si="51"/>
        <v/>
      </c>
      <c r="G548" s="72" t="str">
        <f t="shared" si="52"/>
        <v/>
      </c>
      <c r="H548" s="72" t="str">
        <f>IF(A548&gt;$A$8*12,"",VLOOKUP(A548,Lists!B543:E1132,4,FALSE))</f>
        <v/>
      </c>
      <c r="I548" s="72" t="str">
        <f t="shared" si="53"/>
        <v/>
      </c>
    </row>
    <row r="549" spans="1:9" x14ac:dyDescent="0.3">
      <c r="A549" s="1" t="str">
        <f t="shared" si="48"/>
        <v/>
      </c>
      <c r="B549" s="1" t="str">
        <f>IF(A549&gt;$A$8*12,"",VLOOKUP(A549,Lists!B544:E1144,2,FALSE))</f>
        <v/>
      </c>
      <c r="C549" s="1" t="str">
        <f>IF(A549&gt;$A$8*12,"",VLOOKUP(A549,Lists!$B$6:$D$606,3,FALSE))</f>
        <v/>
      </c>
      <c r="D549" s="87" t="str">
        <f t="shared" si="49"/>
        <v/>
      </c>
      <c r="E549" s="72" t="str">
        <f t="shared" si="50"/>
        <v/>
      </c>
      <c r="F549" s="72" t="str">
        <f t="shared" si="51"/>
        <v/>
      </c>
      <c r="G549" s="72" t="str">
        <f t="shared" si="52"/>
        <v/>
      </c>
      <c r="H549" s="72" t="str">
        <f>IF(A549&gt;$A$8*12,"",VLOOKUP(A549,Lists!B544:E1133,4,FALSE))</f>
        <v/>
      </c>
      <c r="I549" s="72" t="str">
        <f t="shared" si="53"/>
        <v/>
      </c>
    </row>
    <row r="550" spans="1:9" x14ac:dyDescent="0.3">
      <c r="A550" s="1" t="str">
        <f t="shared" si="48"/>
        <v/>
      </c>
      <c r="B550" s="1" t="str">
        <f>IF(A550&gt;$A$8*12,"",VLOOKUP(A550,Lists!B545:E1145,2,FALSE))</f>
        <v/>
      </c>
      <c r="C550" s="1" t="str">
        <f>IF(A550&gt;$A$8*12,"",VLOOKUP(A550,Lists!$B$6:$D$606,3,FALSE))</f>
        <v/>
      </c>
      <c r="D550" s="87" t="str">
        <f t="shared" si="49"/>
        <v/>
      </c>
      <c r="E550" s="72" t="str">
        <f t="shared" si="50"/>
        <v/>
      </c>
      <c r="F550" s="72" t="str">
        <f t="shared" si="51"/>
        <v/>
      </c>
      <c r="G550" s="72" t="str">
        <f t="shared" si="52"/>
        <v/>
      </c>
      <c r="H550" s="72" t="str">
        <f>IF(A550&gt;$A$8*12,"",VLOOKUP(A550,Lists!B545:E1134,4,FALSE))</f>
        <v/>
      </c>
      <c r="I550" s="72" t="str">
        <f t="shared" si="53"/>
        <v/>
      </c>
    </row>
    <row r="551" spans="1:9" x14ac:dyDescent="0.3">
      <c r="A551" s="1" t="str">
        <f t="shared" si="48"/>
        <v/>
      </c>
      <c r="B551" s="1" t="str">
        <f>IF(A551&gt;$A$8*12,"",VLOOKUP(A551,Lists!B546:E1146,2,FALSE))</f>
        <v/>
      </c>
      <c r="C551" s="1" t="str">
        <f>IF(A551&gt;$A$8*12,"",VLOOKUP(A551,Lists!$B$6:$D$606,3,FALSE))</f>
        <v/>
      </c>
      <c r="D551" s="87" t="str">
        <f t="shared" si="49"/>
        <v/>
      </c>
      <c r="E551" s="72" t="str">
        <f t="shared" si="50"/>
        <v/>
      </c>
      <c r="F551" s="72" t="str">
        <f t="shared" si="51"/>
        <v/>
      </c>
      <c r="G551" s="72" t="str">
        <f t="shared" si="52"/>
        <v/>
      </c>
      <c r="H551" s="72" t="str">
        <f>IF(A551&gt;$A$8*12,"",VLOOKUP(A551,Lists!B546:E1135,4,FALSE))</f>
        <v/>
      </c>
      <c r="I551" s="72" t="str">
        <f t="shared" si="53"/>
        <v/>
      </c>
    </row>
    <row r="552" spans="1:9" x14ac:dyDescent="0.3">
      <c r="A552" s="1" t="str">
        <f t="shared" si="48"/>
        <v/>
      </c>
      <c r="B552" s="1" t="str">
        <f>IF(A552&gt;$A$8*12,"",VLOOKUP(A552,Lists!B547:E1147,2,FALSE))</f>
        <v/>
      </c>
      <c r="C552" s="1" t="str">
        <f>IF(A552&gt;$A$8*12,"",VLOOKUP(A552,Lists!$B$6:$D$606,3,FALSE))</f>
        <v/>
      </c>
      <c r="D552" s="87" t="str">
        <f t="shared" si="49"/>
        <v/>
      </c>
      <c r="E552" s="72" t="str">
        <f t="shared" si="50"/>
        <v/>
      </c>
      <c r="F552" s="72" t="str">
        <f t="shared" si="51"/>
        <v/>
      </c>
      <c r="G552" s="72" t="str">
        <f t="shared" si="52"/>
        <v/>
      </c>
      <c r="H552" s="72" t="str">
        <f>IF(A552&gt;$A$8*12,"",VLOOKUP(A552,Lists!B547:E1136,4,FALSE))</f>
        <v/>
      </c>
      <c r="I552" s="72" t="str">
        <f t="shared" si="53"/>
        <v/>
      </c>
    </row>
    <row r="553" spans="1:9" x14ac:dyDescent="0.3">
      <c r="A553" s="1" t="str">
        <f t="shared" si="48"/>
        <v/>
      </c>
      <c r="B553" s="1" t="str">
        <f>IF(A553&gt;$A$8*12,"",VLOOKUP(A553,Lists!B548:E1148,2,FALSE))</f>
        <v/>
      </c>
      <c r="C553" s="1" t="str">
        <f>IF(A553&gt;$A$8*12,"",VLOOKUP(A553,Lists!$B$6:$D$606,3,FALSE))</f>
        <v/>
      </c>
      <c r="D553" s="87" t="str">
        <f t="shared" si="49"/>
        <v/>
      </c>
      <c r="E553" s="72" t="str">
        <f t="shared" si="50"/>
        <v/>
      </c>
      <c r="F553" s="72" t="str">
        <f t="shared" si="51"/>
        <v/>
      </c>
      <c r="G553" s="72" t="str">
        <f t="shared" si="52"/>
        <v/>
      </c>
      <c r="H553" s="72" t="str">
        <f>IF(A553&gt;$A$8*12,"",VLOOKUP(A553,Lists!B548:E1137,4,FALSE))</f>
        <v/>
      </c>
      <c r="I553" s="72" t="str">
        <f t="shared" si="53"/>
        <v/>
      </c>
    </row>
    <row r="554" spans="1:9" x14ac:dyDescent="0.3">
      <c r="A554" s="1" t="str">
        <f t="shared" si="48"/>
        <v/>
      </c>
      <c r="B554" s="1" t="str">
        <f>IF(A554&gt;$A$8*12,"",VLOOKUP(A554,Lists!B549:E1149,2,FALSE))</f>
        <v/>
      </c>
      <c r="C554" s="1" t="str">
        <f>IF(A554&gt;$A$8*12,"",VLOOKUP(A554,Lists!$B$6:$D$606,3,FALSE))</f>
        <v/>
      </c>
      <c r="D554" s="87" t="str">
        <f t="shared" si="49"/>
        <v/>
      </c>
      <c r="E554" s="72" t="str">
        <f t="shared" si="50"/>
        <v/>
      </c>
      <c r="F554" s="72" t="str">
        <f t="shared" si="51"/>
        <v/>
      </c>
      <c r="G554" s="72" t="str">
        <f t="shared" si="52"/>
        <v/>
      </c>
      <c r="H554" s="72" t="str">
        <f>IF(A554&gt;$A$8*12,"",VLOOKUP(A554,Lists!B549:E1138,4,FALSE))</f>
        <v/>
      </c>
      <c r="I554" s="72" t="str">
        <f t="shared" si="53"/>
        <v/>
      </c>
    </row>
    <row r="555" spans="1:9" x14ac:dyDescent="0.3">
      <c r="A555" s="1" t="str">
        <f t="shared" si="48"/>
        <v/>
      </c>
      <c r="B555" s="1" t="str">
        <f>IF(A555&gt;$A$8*12,"",VLOOKUP(A555,Lists!B550:E1150,2,FALSE))</f>
        <v/>
      </c>
      <c r="C555" s="1" t="str">
        <f>IF(A555&gt;$A$8*12,"",VLOOKUP(A555,Lists!$B$6:$D$606,3,FALSE))</f>
        <v/>
      </c>
      <c r="D555" s="87" t="str">
        <f t="shared" si="49"/>
        <v/>
      </c>
      <c r="E555" s="72" t="str">
        <f t="shared" si="50"/>
        <v/>
      </c>
      <c r="F555" s="72" t="str">
        <f t="shared" si="51"/>
        <v/>
      </c>
      <c r="G555" s="72" t="str">
        <f t="shared" si="52"/>
        <v/>
      </c>
      <c r="H555" s="72" t="str">
        <f>IF(A555&gt;$A$8*12,"",VLOOKUP(A555,Lists!B550:E1139,4,FALSE))</f>
        <v/>
      </c>
      <c r="I555" s="72" t="str">
        <f t="shared" si="53"/>
        <v/>
      </c>
    </row>
    <row r="556" spans="1:9" x14ac:dyDescent="0.3">
      <c r="A556" s="1" t="str">
        <f t="shared" si="48"/>
        <v/>
      </c>
      <c r="B556" s="1" t="str">
        <f>IF(A556&gt;$A$8*12,"",VLOOKUP(A556,Lists!B551:E1151,2,FALSE))</f>
        <v/>
      </c>
      <c r="C556" s="1" t="str">
        <f>IF(A556&gt;$A$8*12,"",VLOOKUP(A556,Lists!$B$6:$D$606,3,FALSE))</f>
        <v/>
      </c>
      <c r="D556" s="87" t="str">
        <f t="shared" si="49"/>
        <v/>
      </c>
      <c r="E556" s="72" t="str">
        <f t="shared" si="50"/>
        <v/>
      </c>
      <c r="F556" s="72" t="str">
        <f t="shared" si="51"/>
        <v/>
      </c>
      <c r="G556" s="72" t="str">
        <f t="shared" si="52"/>
        <v/>
      </c>
      <c r="H556" s="72" t="str">
        <f>IF(A556&gt;$A$8*12,"",VLOOKUP(A556,Lists!B551:E1140,4,FALSE))</f>
        <v/>
      </c>
      <c r="I556" s="72" t="str">
        <f t="shared" si="53"/>
        <v/>
      </c>
    </row>
    <row r="557" spans="1:9" x14ac:dyDescent="0.3">
      <c r="A557" s="1" t="str">
        <f t="shared" si="48"/>
        <v/>
      </c>
      <c r="B557" s="1" t="str">
        <f>IF(A557&gt;$A$8*12,"",VLOOKUP(A557,Lists!B552:E1152,2,FALSE))</f>
        <v/>
      </c>
      <c r="C557" s="1" t="str">
        <f>IF(A557&gt;$A$8*12,"",VLOOKUP(A557,Lists!$B$6:$D$606,3,FALSE))</f>
        <v/>
      </c>
      <c r="D557" s="87" t="str">
        <f t="shared" si="49"/>
        <v/>
      </c>
      <c r="E557" s="72" t="str">
        <f t="shared" si="50"/>
        <v/>
      </c>
      <c r="F557" s="72" t="str">
        <f t="shared" si="51"/>
        <v/>
      </c>
      <c r="G557" s="72" t="str">
        <f t="shared" si="52"/>
        <v/>
      </c>
      <c r="H557" s="72" t="str">
        <f>IF(A557&gt;$A$8*12,"",VLOOKUP(A557,Lists!B552:E1141,4,FALSE))</f>
        <v/>
      </c>
      <c r="I557" s="72" t="str">
        <f t="shared" si="53"/>
        <v/>
      </c>
    </row>
    <row r="558" spans="1:9" x14ac:dyDescent="0.3">
      <c r="A558" s="1" t="str">
        <f t="shared" si="48"/>
        <v/>
      </c>
      <c r="B558" s="1" t="str">
        <f>IF(A558&gt;$A$8*12,"",VLOOKUP(A558,Lists!B553:E1153,2,FALSE))</f>
        <v/>
      </c>
      <c r="C558" s="1" t="str">
        <f>IF(A558&gt;$A$8*12,"",VLOOKUP(A558,Lists!$B$6:$D$606,3,FALSE))</f>
        <v/>
      </c>
      <c r="D558" s="87" t="str">
        <f t="shared" si="49"/>
        <v/>
      </c>
      <c r="E558" s="72" t="str">
        <f t="shared" si="50"/>
        <v/>
      </c>
      <c r="F558" s="72" t="str">
        <f t="shared" si="51"/>
        <v/>
      </c>
      <c r="G558" s="72" t="str">
        <f t="shared" si="52"/>
        <v/>
      </c>
      <c r="H558" s="72" t="str">
        <f>IF(A558&gt;$A$8*12,"",VLOOKUP(A558,Lists!B553:E1142,4,FALSE))</f>
        <v/>
      </c>
      <c r="I558" s="72" t="str">
        <f t="shared" si="53"/>
        <v/>
      </c>
    </row>
    <row r="559" spans="1:9" x14ac:dyDescent="0.3">
      <c r="A559" s="1" t="str">
        <f t="shared" si="48"/>
        <v/>
      </c>
      <c r="B559" s="1" t="str">
        <f>IF(A559&gt;$A$8*12,"",VLOOKUP(A559,Lists!B554:E1154,2,FALSE))</f>
        <v/>
      </c>
      <c r="C559" s="1" t="str">
        <f>IF(A559&gt;$A$8*12,"",VLOOKUP(A559,Lists!$B$6:$D$606,3,FALSE))</f>
        <v/>
      </c>
      <c r="D559" s="87" t="str">
        <f t="shared" si="49"/>
        <v/>
      </c>
      <c r="E559" s="72" t="str">
        <f t="shared" si="50"/>
        <v/>
      </c>
      <c r="F559" s="72" t="str">
        <f t="shared" si="51"/>
        <v/>
      </c>
      <c r="G559" s="72" t="str">
        <f t="shared" si="52"/>
        <v/>
      </c>
      <c r="H559" s="72" t="str">
        <f>IF(A559&gt;$A$8*12,"",VLOOKUP(A559,Lists!B554:E1143,4,FALSE))</f>
        <v/>
      </c>
      <c r="I559" s="72" t="str">
        <f t="shared" si="53"/>
        <v/>
      </c>
    </row>
    <row r="560" spans="1:9" x14ac:dyDescent="0.3">
      <c r="A560" s="1" t="str">
        <f t="shared" si="48"/>
        <v/>
      </c>
      <c r="B560" s="1" t="str">
        <f>IF(A560&gt;$A$8*12,"",VLOOKUP(A560,Lists!B555:E1155,2,FALSE))</f>
        <v/>
      </c>
      <c r="C560" s="1" t="str">
        <f>IF(A560&gt;$A$8*12,"",VLOOKUP(A560,Lists!$B$6:$D$606,3,FALSE))</f>
        <v/>
      </c>
      <c r="D560" s="87" t="str">
        <f t="shared" si="49"/>
        <v/>
      </c>
      <c r="E560" s="72" t="str">
        <f t="shared" si="50"/>
        <v/>
      </c>
      <c r="F560" s="72" t="str">
        <f t="shared" si="51"/>
        <v/>
      </c>
      <c r="G560" s="72" t="str">
        <f t="shared" si="52"/>
        <v/>
      </c>
      <c r="H560" s="72" t="str">
        <f>IF(A560&gt;$A$8*12,"",VLOOKUP(A560,Lists!B555:E1144,4,FALSE))</f>
        <v/>
      </c>
      <c r="I560" s="72" t="str">
        <f t="shared" si="53"/>
        <v/>
      </c>
    </row>
    <row r="561" spans="1:9" x14ac:dyDescent="0.3">
      <c r="A561" s="1" t="str">
        <f t="shared" si="48"/>
        <v/>
      </c>
      <c r="B561" s="1" t="str">
        <f>IF(A561&gt;$A$8*12,"",VLOOKUP(A561,Lists!B556:E1156,2,FALSE))</f>
        <v/>
      </c>
      <c r="C561" s="1" t="str">
        <f>IF(A561&gt;$A$8*12,"",VLOOKUP(A561,Lists!$B$6:$D$606,3,FALSE))</f>
        <v/>
      </c>
      <c r="D561" s="87" t="str">
        <f t="shared" si="49"/>
        <v/>
      </c>
      <c r="E561" s="72" t="str">
        <f t="shared" si="50"/>
        <v/>
      </c>
      <c r="F561" s="72" t="str">
        <f t="shared" si="51"/>
        <v/>
      </c>
      <c r="G561" s="72" t="str">
        <f t="shared" si="52"/>
        <v/>
      </c>
      <c r="H561" s="72" t="str">
        <f>IF(A561&gt;$A$8*12,"",VLOOKUP(A561,Lists!B556:E1145,4,FALSE))</f>
        <v/>
      </c>
      <c r="I561" s="72" t="str">
        <f t="shared" si="53"/>
        <v/>
      </c>
    </row>
    <row r="562" spans="1:9" x14ac:dyDescent="0.3">
      <c r="A562" s="1" t="str">
        <f t="shared" si="48"/>
        <v/>
      </c>
      <c r="B562" s="1" t="str">
        <f>IF(A562&gt;$A$8*12,"",VLOOKUP(A562,Lists!B557:E1157,2,FALSE))</f>
        <v/>
      </c>
      <c r="C562" s="1" t="str">
        <f>IF(A562&gt;$A$8*12,"",VLOOKUP(A562,Lists!$B$6:$D$606,3,FALSE))</f>
        <v/>
      </c>
      <c r="D562" s="87" t="str">
        <f t="shared" si="49"/>
        <v/>
      </c>
      <c r="E562" s="72" t="str">
        <f t="shared" si="50"/>
        <v/>
      </c>
      <c r="F562" s="72" t="str">
        <f t="shared" si="51"/>
        <v/>
      </c>
      <c r="G562" s="72" t="str">
        <f t="shared" si="52"/>
        <v/>
      </c>
      <c r="H562" s="72" t="str">
        <f>IF(A562&gt;$A$8*12,"",VLOOKUP(A562,Lists!B557:E1146,4,FALSE))</f>
        <v/>
      </c>
      <c r="I562" s="72" t="str">
        <f t="shared" si="53"/>
        <v/>
      </c>
    </row>
    <row r="563" spans="1:9" x14ac:dyDescent="0.3">
      <c r="A563" s="1" t="str">
        <f t="shared" si="48"/>
        <v/>
      </c>
      <c r="B563" s="1" t="str">
        <f>IF(A563&gt;$A$8*12,"",VLOOKUP(A563,Lists!B558:E1158,2,FALSE))</f>
        <v/>
      </c>
      <c r="C563" s="1" t="str">
        <f>IF(A563&gt;$A$8*12,"",VLOOKUP(A563,Lists!$B$6:$D$606,3,FALSE))</f>
        <v/>
      </c>
      <c r="D563" s="87" t="str">
        <f t="shared" si="49"/>
        <v/>
      </c>
      <c r="E563" s="72" t="str">
        <f t="shared" si="50"/>
        <v/>
      </c>
      <c r="F563" s="72" t="str">
        <f t="shared" si="51"/>
        <v/>
      </c>
      <c r="G563" s="72" t="str">
        <f t="shared" si="52"/>
        <v/>
      </c>
      <c r="H563" s="72" t="str">
        <f>IF(A563&gt;$A$8*12,"",VLOOKUP(A563,Lists!B558:E1147,4,FALSE))</f>
        <v/>
      </c>
      <c r="I563" s="72" t="str">
        <f t="shared" si="53"/>
        <v/>
      </c>
    </row>
    <row r="564" spans="1:9" x14ac:dyDescent="0.3">
      <c r="A564" s="1" t="str">
        <f t="shared" si="48"/>
        <v/>
      </c>
      <c r="B564" s="1" t="str">
        <f>IF(A564&gt;$A$8*12,"",VLOOKUP(A564,Lists!B559:E1159,2,FALSE))</f>
        <v/>
      </c>
      <c r="C564" s="1" t="str">
        <f>IF(A564&gt;$A$8*12,"",VLOOKUP(A564,Lists!$B$6:$D$606,3,FALSE))</f>
        <v/>
      </c>
      <c r="D564" s="87" t="str">
        <f t="shared" si="49"/>
        <v/>
      </c>
      <c r="E564" s="72" t="str">
        <f t="shared" si="50"/>
        <v/>
      </c>
      <c r="F564" s="72" t="str">
        <f t="shared" si="51"/>
        <v/>
      </c>
      <c r="G564" s="72" t="str">
        <f t="shared" si="52"/>
        <v/>
      </c>
      <c r="H564" s="72" t="str">
        <f>IF(A564&gt;$A$8*12,"",VLOOKUP(A564,Lists!B559:E1148,4,FALSE))</f>
        <v/>
      </c>
      <c r="I564" s="72" t="str">
        <f t="shared" si="53"/>
        <v/>
      </c>
    </row>
    <row r="565" spans="1:9" x14ac:dyDescent="0.3">
      <c r="A565" s="1" t="str">
        <f t="shared" si="48"/>
        <v/>
      </c>
      <c r="B565" s="1" t="str">
        <f>IF(A565&gt;$A$8*12,"",VLOOKUP(A565,Lists!B560:E1160,2,FALSE))</f>
        <v/>
      </c>
      <c r="C565" s="1" t="str">
        <f>IF(A565&gt;$A$8*12,"",VLOOKUP(A565,Lists!$B$6:$D$606,3,FALSE))</f>
        <v/>
      </c>
      <c r="D565" s="87" t="str">
        <f t="shared" si="49"/>
        <v/>
      </c>
      <c r="E565" s="72" t="str">
        <f t="shared" si="50"/>
        <v/>
      </c>
      <c r="F565" s="72" t="str">
        <f t="shared" si="51"/>
        <v/>
      </c>
      <c r="G565" s="72" t="str">
        <f t="shared" si="52"/>
        <v/>
      </c>
      <c r="H565" s="72" t="str">
        <f>IF(A565&gt;$A$8*12,"",VLOOKUP(A565,Lists!B560:E1149,4,FALSE))</f>
        <v/>
      </c>
      <c r="I565" s="72" t="str">
        <f t="shared" si="53"/>
        <v/>
      </c>
    </row>
    <row r="566" spans="1:9" x14ac:dyDescent="0.3">
      <c r="A566" s="1" t="str">
        <f t="shared" si="48"/>
        <v/>
      </c>
      <c r="B566" s="1" t="str">
        <f>IF(A566&gt;$A$8*12,"",VLOOKUP(A566,Lists!B561:E1161,2,FALSE))</f>
        <v/>
      </c>
      <c r="C566" s="1" t="str">
        <f>IF(A566&gt;$A$8*12,"",VLOOKUP(A566,Lists!$B$6:$D$606,3,FALSE))</f>
        <v/>
      </c>
      <c r="D566" s="87" t="str">
        <f t="shared" si="49"/>
        <v/>
      </c>
      <c r="E566" s="72" t="str">
        <f t="shared" si="50"/>
        <v/>
      </c>
      <c r="F566" s="72" t="str">
        <f t="shared" si="51"/>
        <v/>
      </c>
      <c r="G566" s="72" t="str">
        <f t="shared" si="52"/>
        <v/>
      </c>
      <c r="H566" s="72" t="str">
        <f>IF(A566&gt;$A$8*12,"",VLOOKUP(A566,Lists!B561:E1150,4,FALSE))</f>
        <v/>
      </c>
      <c r="I566" s="72" t="str">
        <f t="shared" si="53"/>
        <v/>
      </c>
    </row>
    <row r="567" spans="1:9" x14ac:dyDescent="0.3">
      <c r="A567" s="1" t="str">
        <f t="shared" si="48"/>
        <v/>
      </c>
      <c r="B567" s="1" t="str">
        <f>IF(A567&gt;$A$8*12,"",VLOOKUP(A567,Lists!B562:E1162,2,FALSE))</f>
        <v/>
      </c>
      <c r="C567" s="1" t="str">
        <f>IF(A567&gt;$A$8*12,"",VLOOKUP(A567,Lists!$B$6:$D$606,3,FALSE))</f>
        <v/>
      </c>
      <c r="D567" s="87" t="str">
        <f t="shared" si="49"/>
        <v/>
      </c>
      <c r="E567" s="72" t="str">
        <f t="shared" si="50"/>
        <v/>
      </c>
      <c r="F567" s="72" t="str">
        <f t="shared" si="51"/>
        <v/>
      </c>
      <c r="G567" s="72" t="str">
        <f t="shared" si="52"/>
        <v/>
      </c>
      <c r="H567" s="72" t="str">
        <f>IF(A567&gt;$A$8*12,"",VLOOKUP(A567,Lists!B562:E1151,4,FALSE))</f>
        <v/>
      </c>
      <c r="I567" s="72" t="str">
        <f t="shared" si="53"/>
        <v/>
      </c>
    </row>
    <row r="568" spans="1:9" x14ac:dyDescent="0.3">
      <c r="A568" s="1" t="str">
        <f t="shared" si="48"/>
        <v/>
      </c>
      <c r="B568" s="1" t="str">
        <f>IF(A568&gt;$A$8*12,"",VLOOKUP(A568,Lists!B563:E1163,2,FALSE))</f>
        <v/>
      </c>
      <c r="C568" s="1" t="str">
        <f>IF(A568&gt;$A$8*12,"",VLOOKUP(A568,Lists!$B$6:$D$606,3,FALSE))</f>
        <v/>
      </c>
      <c r="D568" s="87" t="str">
        <f t="shared" si="49"/>
        <v/>
      </c>
      <c r="E568" s="72" t="str">
        <f t="shared" si="50"/>
        <v/>
      </c>
      <c r="F568" s="72" t="str">
        <f t="shared" si="51"/>
        <v/>
      </c>
      <c r="G568" s="72" t="str">
        <f t="shared" si="52"/>
        <v/>
      </c>
      <c r="H568" s="72" t="str">
        <f>IF(A568&gt;$A$8*12,"",VLOOKUP(A568,Lists!B563:E1152,4,FALSE))</f>
        <v/>
      </c>
      <c r="I568" s="72" t="str">
        <f t="shared" si="53"/>
        <v/>
      </c>
    </row>
    <row r="569" spans="1:9" x14ac:dyDescent="0.3">
      <c r="A569" s="1" t="str">
        <f t="shared" si="48"/>
        <v/>
      </c>
      <c r="B569" s="1" t="str">
        <f>IF(A569&gt;$A$8*12,"",VLOOKUP(A569,Lists!B564:E1164,2,FALSE))</f>
        <v/>
      </c>
      <c r="C569" s="1" t="str">
        <f>IF(A569&gt;$A$8*12,"",VLOOKUP(A569,Lists!$B$6:$D$606,3,FALSE))</f>
        <v/>
      </c>
      <c r="D569" s="87" t="str">
        <f t="shared" si="49"/>
        <v/>
      </c>
      <c r="E569" s="72" t="str">
        <f t="shared" si="50"/>
        <v/>
      </c>
      <c r="F569" s="72" t="str">
        <f t="shared" si="51"/>
        <v/>
      </c>
      <c r="G569" s="72" t="str">
        <f t="shared" si="52"/>
        <v/>
      </c>
      <c r="H569" s="72" t="str">
        <f>IF(A569&gt;$A$8*12,"",VLOOKUP(A569,Lists!B564:E1153,4,FALSE))</f>
        <v/>
      </c>
      <c r="I569" s="72" t="str">
        <f t="shared" si="53"/>
        <v/>
      </c>
    </row>
    <row r="570" spans="1:9" x14ac:dyDescent="0.3">
      <c r="A570" s="1" t="str">
        <f t="shared" si="48"/>
        <v/>
      </c>
      <c r="B570" s="1" t="str">
        <f>IF(A570&gt;$A$8*12,"",VLOOKUP(A570,Lists!B565:E1165,2,FALSE))</f>
        <v/>
      </c>
      <c r="C570" s="1" t="str">
        <f>IF(A570&gt;$A$8*12,"",VLOOKUP(A570,Lists!$B$6:$D$606,3,FALSE))</f>
        <v/>
      </c>
      <c r="D570" s="87" t="str">
        <f t="shared" si="49"/>
        <v/>
      </c>
      <c r="E570" s="72" t="str">
        <f t="shared" si="50"/>
        <v/>
      </c>
      <c r="F570" s="72" t="str">
        <f t="shared" si="51"/>
        <v/>
      </c>
      <c r="G570" s="72" t="str">
        <f t="shared" si="52"/>
        <v/>
      </c>
      <c r="H570" s="72" t="str">
        <f>IF(A570&gt;$A$8*12,"",VLOOKUP(A570,Lists!B565:E1154,4,FALSE))</f>
        <v/>
      </c>
      <c r="I570" s="72" t="str">
        <f t="shared" si="53"/>
        <v/>
      </c>
    </row>
    <row r="571" spans="1:9" x14ac:dyDescent="0.3">
      <c r="A571" s="1" t="str">
        <f t="shared" si="48"/>
        <v/>
      </c>
      <c r="B571" s="1" t="str">
        <f>IF(A571&gt;$A$8*12,"",VLOOKUP(A571,Lists!B566:E1166,2,FALSE))</f>
        <v/>
      </c>
      <c r="C571" s="1" t="str">
        <f>IF(A571&gt;$A$8*12,"",VLOOKUP(A571,Lists!$B$6:$D$606,3,FALSE))</f>
        <v/>
      </c>
      <c r="D571" s="87" t="str">
        <f t="shared" si="49"/>
        <v/>
      </c>
      <c r="E571" s="72" t="str">
        <f t="shared" si="50"/>
        <v/>
      </c>
      <c r="F571" s="72" t="str">
        <f t="shared" si="51"/>
        <v/>
      </c>
      <c r="G571" s="72" t="str">
        <f t="shared" si="52"/>
        <v/>
      </c>
      <c r="H571" s="72" t="str">
        <f>IF(A571&gt;$A$8*12,"",VLOOKUP(A571,Lists!B566:E1155,4,FALSE))</f>
        <v/>
      </c>
      <c r="I571" s="72" t="str">
        <f t="shared" si="53"/>
        <v/>
      </c>
    </row>
    <row r="572" spans="1:9" x14ac:dyDescent="0.3">
      <c r="A572" s="1" t="str">
        <f t="shared" si="48"/>
        <v/>
      </c>
      <c r="B572" s="1" t="str">
        <f>IF(A572&gt;$A$8*12,"",VLOOKUP(A572,Lists!B567:E1167,2,FALSE))</f>
        <v/>
      </c>
      <c r="C572" s="1" t="str">
        <f>IF(A572&gt;$A$8*12,"",VLOOKUP(A572,Lists!$B$6:$D$606,3,FALSE))</f>
        <v/>
      </c>
      <c r="D572" s="87" t="str">
        <f t="shared" si="49"/>
        <v/>
      </c>
      <c r="E572" s="72" t="str">
        <f t="shared" si="50"/>
        <v/>
      </c>
      <c r="F572" s="72" t="str">
        <f t="shared" si="51"/>
        <v/>
      </c>
      <c r="G572" s="72" t="str">
        <f t="shared" si="52"/>
        <v/>
      </c>
      <c r="H572" s="72" t="str">
        <f>IF(A572&gt;$A$8*12,"",VLOOKUP(A572,Lists!B567:E1156,4,FALSE))</f>
        <v/>
      </c>
      <c r="I572" s="72" t="str">
        <f t="shared" si="53"/>
        <v/>
      </c>
    </row>
    <row r="573" spans="1:9" x14ac:dyDescent="0.3">
      <c r="A573" s="1" t="str">
        <f t="shared" si="48"/>
        <v/>
      </c>
      <c r="B573" s="1" t="str">
        <f>IF(A573&gt;$A$8*12,"",VLOOKUP(A573,Lists!B568:E1168,2,FALSE))</f>
        <v/>
      </c>
      <c r="C573" s="1" t="str">
        <f>IF(A573&gt;$A$8*12,"",VLOOKUP(A573,Lists!$B$6:$D$606,3,FALSE))</f>
        <v/>
      </c>
      <c r="D573" s="87" t="str">
        <f t="shared" si="49"/>
        <v/>
      </c>
      <c r="E573" s="72" t="str">
        <f t="shared" si="50"/>
        <v/>
      </c>
      <c r="F573" s="72" t="str">
        <f t="shared" si="51"/>
        <v/>
      </c>
      <c r="G573" s="72" t="str">
        <f t="shared" si="52"/>
        <v/>
      </c>
      <c r="H573" s="72" t="str">
        <f>IF(A573&gt;$A$8*12,"",VLOOKUP(A573,Lists!B568:E1157,4,FALSE))</f>
        <v/>
      </c>
      <c r="I573" s="72" t="str">
        <f t="shared" si="53"/>
        <v/>
      </c>
    </row>
    <row r="574" spans="1:9" x14ac:dyDescent="0.3">
      <c r="A574" s="1" t="str">
        <f t="shared" si="48"/>
        <v/>
      </c>
      <c r="B574" s="1" t="str">
        <f>IF(A574&gt;$A$8*12,"",VLOOKUP(A574,Lists!B569:E1169,2,FALSE))</f>
        <v/>
      </c>
      <c r="C574" s="1" t="str">
        <f>IF(A574&gt;$A$8*12,"",VLOOKUP(A574,Lists!$B$6:$D$606,3,FALSE))</f>
        <v/>
      </c>
      <c r="D574" s="87" t="str">
        <f t="shared" si="49"/>
        <v/>
      </c>
      <c r="E574" s="72" t="str">
        <f t="shared" si="50"/>
        <v/>
      </c>
      <c r="F574" s="72" t="str">
        <f t="shared" si="51"/>
        <v/>
      </c>
      <c r="G574" s="72" t="str">
        <f t="shared" si="52"/>
        <v/>
      </c>
      <c r="H574" s="72" t="str">
        <f>IF(A574&gt;$A$8*12,"",VLOOKUP(A574,Lists!B569:E1158,4,FALSE))</f>
        <v/>
      </c>
      <c r="I574" s="72" t="str">
        <f t="shared" si="53"/>
        <v/>
      </c>
    </row>
    <row r="575" spans="1:9" x14ac:dyDescent="0.3">
      <c r="A575" s="1" t="str">
        <f t="shared" si="48"/>
        <v/>
      </c>
      <c r="B575" s="1" t="str">
        <f>IF(A575&gt;$A$8*12,"",VLOOKUP(A575,Lists!B570:E1170,2,FALSE))</f>
        <v/>
      </c>
      <c r="C575" s="1" t="str">
        <f>IF(A575&gt;$A$8*12,"",VLOOKUP(A575,Lists!$B$6:$D$606,3,FALSE))</f>
        <v/>
      </c>
      <c r="D575" s="87" t="str">
        <f t="shared" si="49"/>
        <v/>
      </c>
      <c r="E575" s="72" t="str">
        <f t="shared" si="50"/>
        <v/>
      </c>
      <c r="F575" s="72" t="str">
        <f t="shared" si="51"/>
        <v/>
      </c>
      <c r="G575" s="72" t="str">
        <f t="shared" si="52"/>
        <v/>
      </c>
      <c r="H575" s="72" t="str">
        <f>IF(A575&gt;$A$8*12,"",VLOOKUP(A575,Lists!B570:E1159,4,FALSE))</f>
        <v/>
      </c>
      <c r="I575" s="72" t="str">
        <f t="shared" si="53"/>
        <v/>
      </c>
    </row>
    <row r="576" spans="1:9" x14ac:dyDescent="0.3">
      <c r="A576" s="1" t="str">
        <f t="shared" si="48"/>
        <v/>
      </c>
      <c r="B576" s="1" t="str">
        <f>IF(A576&gt;$A$8*12,"",VLOOKUP(A576,Lists!B571:E1171,2,FALSE))</f>
        <v/>
      </c>
      <c r="C576" s="1" t="str">
        <f>IF(A576&gt;$A$8*12,"",VLOOKUP(A576,Lists!$B$6:$D$606,3,FALSE))</f>
        <v/>
      </c>
      <c r="D576" s="87" t="str">
        <f t="shared" si="49"/>
        <v/>
      </c>
      <c r="E576" s="72" t="str">
        <f t="shared" si="50"/>
        <v/>
      </c>
      <c r="F576" s="72" t="str">
        <f t="shared" si="51"/>
        <v/>
      </c>
      <c r="G576" s="72" t="str">
        <f t="shared" si="52"/>
        <v/>
      </c>
      <c r="H576" s="72" t="str">
        <f>IF(A576&gt;$A$8*12,"",VLOOKUP(A576,Lists!B571:E1160,4,FALSE))</f>
        <v/>
      </c>
      <c r="I576" s="72" t="str">
        <f t="shared" si="53"/>
        <v/>
      </c>
    </row>
    <row r="577" spans="1:9" x14ac:dyDescent="0.3">
      <c r="A577" s="1" t="str">
        <f t="shared" si="48"/>
        <v/>
      </c>
      <c r="B577" s="1" t="str">
        <f>IF(A577&gt;$A$8*12,"",VLOOKUP(A577,Lists!B572:E1172,2,FALSE))</f>
        <v/>
      </c>
      <c r="C577" s="1" t="str">
        <f>IF(A577&gt;$A$8*12,"",VLOOKUP(A577,Lists!$B$6:$D$606,3,FALSE))</f>
        <v/>
      </c>
      <c r="D577" s="87" t="str">
        <f t="shared" si="49"/>
        <v/>
      </c>
      <c r="E577" s="72" t="str">
        <f t="shared" si="50"/>
        <v/>
      </c>
      <c r="F577" s="72" t="str">
        <f t="shared" si="51"/>
        <v/>
      </c>
      <c r="G577" s="72" t="str">
        <f t="shared" si="52"/>
        <v/>
      </c>
      <c r="H577" s="72" t="str">
        <f>IF(A577&gt;$A$8*12,"",VLOOKUP(A577,Lists!B572:E1161,4,FALSE))</f>
        <v/>
      </c>
      <c r="I577" s="72" t="str">
        <f t="shared" si="53"/>
        <v/>
      </c>
    </row>
    <row r="578" spans="1:9" x14ac:dyDescent="0.3">
      <c r="A578" s="1" t="str">
        <f t="shared" si="48"/>
        <v/>
      </c>
      <c r="B578" s="1" t="str">
        <f>IF(A578&gt;$A$8*12,"",VLOOKUP(A578,Lists!B573:E1173,2,FALSE))</f>
        <v/>
      </c>
      <c r="C578" s="1" t="str">
        <f>IF(A578&gt;$A$8*12,"",VLOOKUP(A578,Lists!$B$6:$D$606,3,FALSE))</f>
        <v/>
      </c>
      <c r="D578" s="87" t="str">
        <f t="shared" si="49"/>
        <v/>
      </c>
      <c r="E578" s="72" t="str">
        <f t="shared" si="50"/>
        <v/>
      </c>
      <c r="F578" s="72" t="str">
        <f t="shared" si="51"/>
        <v/>
      </c>
      <c r="G578" s="72" t="str">
        <f t="shared" si="52"/>
        <v/>
      </c>
      <c r="H578" s="72" t="str">
        <f>IF(A578&gt;$A$8*12,"",VLOOKUP(A578,Lists!B573:E1162,4,FALSE))</f>
        <v/>
      </c>
      <c r="I578" s="72" t="str">
        <f t="shared" si="53"/>
        <v/>
      </c>
    </row>
    <row r="579" spans="1:9" x14ac:dyDescent="0.3">
      <c r="A579" s="1" t="str">
        <f t="shared" si="48"/>
        <v/>
      </c>
      <c r="B579" s="1" t="str">
        <f>IF(A579&gt;$A$8*12,"",VLOOKUP(A579,Lists!B574:E1174,2,FALSE))</f>
        <v/>
      </c>
      <c r="C579" s="1" t="str">
        <f>IF(A579&gt;$A$8*12,"",VLOOKUP(A579,Lists!$B$6:$D$606,3,FALSE))</f>
        <v/>
      </c>
      <c r="D579" s="87" t="str">
        <f t="shared" si="49"/>
        <v/>
      </c>
      <c r="E579" s="72" t="str">
        <f t="shared" si="50"/>
        <v/>
      </c>
      <c r="F579" s="72" t="str">
        <f t="shared" si="51"/>
        <v/>
      </c>
      <c r="G579" s="72" t="str">
        <f t="shared" si="52"/>
        <v/>
      </c>
      <c r="H579" s="72" t="str">
        <f>IF(A579&gt;$A$8*12,"",VLOOKUP(A579,Lists!B574:E1163,4,FALSE))</f>
        <v/>
      </c>
      <c r="I579" s="72" t="str">
        <f t="shared" si="53"/>
        <v/>
      </c>
    </row>
    <row r="580" spans="1:9" x14ac:dyDescent="0.3">
      <c r="A580" s="1" t="str">
        <f t="shared" si="48"/>
        <v/>
      </c>
      <c r="B580" s="1" t="str">
        <f>IF(A580&gt;$A$8*12,"",VLOOKUP(A580,Lists!B575:E1175,2,FALSE))</f>
        <v/>
      </c>
      <c r="C580" s="1" t="str">
        <f>IF(A580&gt;$A$8*12,"",VLOOKUP(A580,Lists!$B$6:$D$606,3,FALSE))</f>
        <v/>
      </c>
      <c r="D580" s="87" t="str">
        <f t="shared" si="49"/>
        <v/>
      </c>
      <c r="E580" s="72" t="str">
        <f t="shared" si="50"/>
        <v/>
      </c>
      <c r="F580" s="72" t="str">
        <f t="shared" si="51"/>
        <v/>
      </c>
      <c r="G580" s="72" t="str">
        <f t="shared" si="52"/>
        <v/>
      </c>
      <c r="H580" s="72" t="str">
        <f>IF(A580&gt;$A$8*12,"",VLOOKUP(A580,Lists!B575:E1164,4,FALSE))</f>
        <v/>
      </c>
      <c r="I580" s="72" t="str">
        <f t="shared" si="53"/>
        <v/>
      </c>
    </row>
    <row r="581" spans="1:9" x14ac:dyDescent="0.3">
      <c r="A581" s="1" t="str">
        <f t="shared" si="48"/>
        <v/>
      </c>
      <c r="B581" s="1" t="str">
        <f>IF(A581&gt;$A$8*12,"",VLOOKUP(A581,Lists!B576:E1176,2,FALSE))</f>
        <v/>
      </c>
      <c r="C581" s="1" t="str">
        <f>IF(A581&gt;$A$8*12,"",VLOOKUP(A581,Lists!$B$6:$D$606,3,FALSE))</f>
        <v/>
      </c>
      <c r="D581" s="87" t="str">
        <f t="shared" si="49"/>
        <v/>
      </c>
      <c r="E581" s="72" t="str">
        <f t="shared" si="50"/>
        <v/>
      </c>
      <c r="F581" s="72" t="str">
        <f t="shared" si="51"/>
        <v/>
      </c>
      <c r="G581" s="72" t="str">
        <f t="shared" si="52"/>
        <v/>
      </c>
      <c r="H581" s="72" t="str">
        <f>IF(A581&gt;$A$8*12,"",VLOOKUP(A581,Lists!B576:E1165,4,FALSE))</f>
        <v/>
      </c>
      <c r="I581" s="72" t="str">
        <f t="shared" si="53"/>
        <v/>
      </c>
    </row>
    <row r="582" spans="1:9" x14ac:dyDescent="0.3">
      <c r="A582" s="1" t="str">
        <f t="shared" si="48"/>
        <v/>
      </c>
      <c r="B582" s="1" t="str">
        <f>IF(A582&gt;$A$8*12,"",VLOOKUP(A582,Lists!B577:E1177,2,FALSE))</f>
        <v/>
      </c>
      <c r="C582" s="1" t="str">
        <f>IF(A582&gt;$A$8*12,"",VLOOKUP(A582,Lists!$B$6:$D$606,3,FALSE))</f>
        <v/>
      </c>
      <c r="D582" s="87" t="str">
        <f t="shared" si="49"/>
        <v/>
      </c>
      <c r="E582" s="72" t="str">
        <f t="shared" si="50"/>
        <v/>
      </c>
      <c r="F582" s="72" t="str">
        <f t="shared" si="51"/>
        <v/>
      </c>
      <c r="G582" s="72" t="str">
        <f t="shared" si="52"/>
        <v/>
      </c>
      <c r="H582" s="72" t="str">
        <f>IF(A582&gt;$A$8*12,"",VLOOKUP(A582,Lists!B577:E1166,4,FALSE))</f>
        <v/>
      </c>
      <c r="I582" s="72" t="str">
        <f t="shared" si="53"/>
        <v/>
      </c>
    </row>
    <row r="583" spans="1:9" x14ac:dyDescent="0.3">
      <c r="A583" s="1" t="str">
        <f t="shared" si="48"/>
        <v/>
      </c>
      <c r="B583" s="1" t="str">
        <f>IF(A583&gt;$A$8*12,"",VLOOKUP(A583,Lists!B578:E1178,2,FALSE))</f>
        <v/>
      </c>
      <c r="C583" s="1" t="str">
        <f>IF(A583&gt;$A$8*12,"",VLOOKUP(A583,Lists!$B$6:$D$606,3,FALSE))</f>
        <v/>
      </c>
      <c r="D583" s="87" t="str">
        <f t="shared" si="49"/>
        <v/>
      </c>
      <c r="E583" s="72" t="str">
        <f t="shared" si="50"/>
        <v/>
      </c>
      <c r="F583" s="72" t="str">
        <f t="shared" si="51"/>
        <v/>
      </c>
      <c r="G583" s="72" t="str">
        <f t="shared" si="52"/>
        <v/>
      </c>
      <c r="H583" s="72" t="str">
        <f>IF(A583&gt;$A$8*12,"",VLOOKUP(A583,Lists!B578:E1167,4,FALSE))</f>
        <v/>
      </c>
      <c r="I583" s="72" t="str">
        <f t="shared" si="53"/>
        <v/>
      </c>
    </row>
    <row r="584" spans="1:9" x14ac:dyDescent="0.3">
      <c r="A584" s="1" t="str">
        <f t="shared" si="48"/>
        <v/>
      </c>
      <c r="B584" s="1" t="str">
        <f>IF(A584&gt;$A$8*12,"",VLOOKUP(A584,Lists!B579:E1179,2,FALSE))</f>
        <v/>
      </c>
      <c r="C584" s="1" t="str">
        <f>IF(A584&gt;$A$8*12,"",VLOOKUP(A584,Lists!$B$6:$D$606,3,FALSE))</f>
        <v/>
      </c>
      <c r="D584" s="87" t="str">
        <f t="shared" si="49"/>
        <v/>
      </c>
      <c r="E584" s="72" t="str">
        <f t="shared" si="50"/>
        <v/>
      </c>
      <c r="F584" s="72" t="str">
        <f t="shared" si="51"/>
        <v/>
      </c>
      <c r="G584" s="72" t="str">
        <f t="shared" si="52"/>
        <v/>
      </c>
      <c r="H584" s="72" t="str">
        <f>IF(A584&gt;$A$8*12,"",VLOOKUP(A584,Lists!B579:E1168,4,FALSE))</f>
        <v/>
      </c>
      <c r="I584" s="72" t="str">
        <f t="shared" si="53"/>
        <v/>
      </c>
    </row>
    <row r="585" spans="1:9" x14ac:dyDescent="0.3">
      <c r="A585" s="1" t="str">
        <f t="shared" si="48"/>
        <v/>
      </c>
      <c r="B585" s="1" t="str">
        <f>IF(A585&gt;$A$8*12,"",VLOOKUP(A585,Lists!B580:E1180,2,FALSE))</f>
        <v/>
      </c>
      <c r="C585" s="1" t="str">
        <f>IF(A585&gt;$A$8*12,"",VLOOKUP(A585,Lists!$B$6:$D$606,3,FALSE))</f>
        <v/>
      </c>
      <c r="D585" s="87" t="str">
        <f t="shared" si="49"/>
        <v/>
      </c>
      <c r="E585" s="72" t="str">
        <f t="shared" si="50"/>
        <v/>
      </c>
      <c r="F585" s="72" t="str">
        <f t="shared" si="51"/>
        <v/>
      </c>
      <c r="G585" s="72" t="str">
        <f t="shared" si="52"/>
        <v/>
      </c>
      <c r="H585" s="72" t="str">
        <f>IF(A585&gt;$A$8*12,"",VLOOKUP(A585,Lists!B580:E1169,4,FALSE))</f>
        <v/>
      </c>
      <c r="I585" s="72" t="str">
        <f t="shared" si="53"/>
        <v/>
      </c>
    </row>
    <row r="586" spans="1:9" x14ac:dyDescent="0.3">
      <c r="A586" s="1" t="str">
        <f t="shared" si="48"/>
        <v/>
      </c>
      <c r="B586" s="1" t="str">
        <f>IF(A586&gt;$A$8*12,"",VLOOKUP(A586,Lists!B581:E1181,2,FALSE))</f>
        <v/>
      </c>
      <c r="C586" s="1" t="str">
        <f>IF(A586&gt;$A$8*12,"",VLOOKUP(A586,Lists!$B$6:$D$606,3,FALSE))</f>
        <v/>
      </c>
      <c r="D586" s="87" t="str">
        <f t="shared" si="49"/>
        <v/>
      </c>
      <c r="E586" s="72" t="str">
        <f t="shared" si="50"/>
        <v/>
      </c>
      <c r="F586" s="72" t="str">
        <f t="shared" si="51"/>
        <v/>
      </c>
      <c r="G586" s="72" t="str">
        <f t="shared" si="52"/>
        <v/>
      </c>
      <c r="H586" s="72" t="str">
        <f>IF(A586&gt;$A$8*12,"",VLOOKUP(A586,Lists!B581:E1170,4,FALSE))</f>
        <v/>
      </c>
      <c r="I586" s="72" t="str">
        <f t="shared" si="53"/>
        <v/>
      </c>
    </row>
    <row r="587" spans="1:9" x14ac:dyDescent="0.3">
      <c r="A587" s="1" t="str">
        <f t="shared" si="48"/>
        <v/>
      </c>
      <c r="B587" s="1" t="str">
        <f>IF(A587&gt;$A$8*12,"",VLOOKUP(A587,Lists!B582:E1182,2,FALSE))</f>
        <v/>
      </c>
      <c r="C587" s="1" t="str">
        <f>IF(A587&gt;$A$8*12,"",VLOOKUP(A587,Lists!$B$6:$D$606,3,FALSE))</f>
        <v/>
      </c>
      <c r="D587" s="87" t="str">
        <f t="shared" si="49"/>
        <v/>
      </c>
      <c r="E587" s="72" t="str">
        <f t="shared" si="50"/>
        <v/>
      </c>
      <c r="F587" s="72" t="str">
        <f t="shared" si="51"/>
        <v/>
      </c>
      <c r="G587" s="72" t="str">
        <f t="shared" si="52"/>
        <v/>
      </c>
      <c r="H587" s="72" t="str">
        <f>IF(A587&gt;$A$8*12,"",VLOOKUP(A587,Lists!B582:E1171,4,FALSE))</f>
        <v/>
      </c>
      <c r="I587" s="72" t="str">
        <f t="shared" si="53"/>
        <v/>
      </c>
    </row>
    <row r="588" spans="1:9" x14ac:dyDescent="0.3">
      <c r="A588" s="1" t="str">
        <f t="shared" ref="A588:A610" si="54">IF(A587&lt;($A$8*12),A587+1,"")</f>
        <v/>
      </c>
      <c r="B588" s="1" t="str">
        <f>IF(A588&gt;$A$8*12,"",VLOOKUP(A588,Lists!B583:E1183,2,FALSE))</f>
        <v/>
      </c>
      <c r="C588" s="1" t="str">
        <f>IF(A588&gt;$A$8*12,"",VLOOKUP(A588,Lists!$B$6:$D$606,3,FALSE))</f>
        <v/>
      </c>
      <c r="D588" s="87" t="str">
        <f t="shared" ref="D588:D610" si="55">IF(A588&gt;$A$8*12,"",D587)</f>
        <v/>
      </c>
      <c r="E588" s="72" t="str">
        <f t="shared" ref="E588:E610" si="56">IF(A588&gt;$A$8*12,"",+I587)</f>
        <v/>
      </c>
      <c r="F588" s="72" t="str">
        <f t="shared" ref="F588:F610" si="57">IF(A588&gt;$A$8*12,"",F587)</f>
        <v/>
      </c>
      <c r="G588" s="72" t="str">
        <f t="shared" ref="G588:G610" si="58">IF(A588&gt;$A$8*12,"",ROUND((+E588+F588)*D588/12,0))</f>
        <v/>
      </c>
      <c r="H588" s="72" t="str">
        <f>IF(A588&gt;$A$8*12,"",VLOOKUP(A588,Lists!B583:E1172,4,FALSE))</f>
        <v/>
      </c>
      <c r="I588" s="72" t="str">
        <f t="shared" ref="I588:I610" si="59">IF(A588&gt;$A$8*12,"",+E588+F588+G588-H588)</f>
        <v/>
      </c>
    </row>
    <row r="589" spans="1:9" x14ac:dyDescent="0.3">
      <c r="A589" s="1" t="str">
        <f t="shared" si="54"/>
        <v/>
      </c>
      <c r="B589" s="1" t="str">
        <f>IF(A589&gt;$A$8*12,"",VLOOKUP(A589,Lists!B584:E1184,2,FALSE))</f>
        <v/>
      </c>
      <c r="C589" s="1" t="str">
        <f>IF(A589&gt;$A$8*12,"",VLOOKUP(A589,Lists!$B$6:$D$606,3,FALSE))</f>
        <v/>
      </c>
      <c r="D589" s="87" t="str">
        <f t="shared" si="55"/>
        <v/>
      </c>
      <c r="E589" s="72" t="str">
        <f t="shared" si="56"/>
        <v/>
      </c>
      <c r="F589" s="72" t="str">
        <f t="shared" si="57"/>
        <v/>
      </c>
      <c r="G589" s="72" t="str">
        <f t="shared" si="58"/>
        <v/>
      </c>
      <c r="H589" s="72" t="str">
        <f>IF(A589&gt;$A$8*12,"",VLOOKUP(A589,Lists!B584:E1173,4,FALSE))</f>
        <v/>
      </c>
      <c r="I589" s="72" t="str">
        <f t="shared" si="59"/>
        <v/>
      </c>
    </row>
    <row r="590" spans="1:9" x14ac:dyDescent="0.3">
      <c r="A590" s="1" t="str">
        <f t="shared" si="54"/>
        <v/>
      </c>
      <c r="B590" s="1" t="str">
        <f>IF(A590&gt;$A$8*12,"",VLOOKUP(A590,Lists!B585:E1185,2,FALSE))</f>
        <v/>
      </c>
      <c r="C590" s="1" t="str">
        <f>IF(A590&gt;$A$8*12,"",VLOOKUP(A590,Lists!$B$6:$D$606,3,FALSE))</f>
        <v/>
      </c>
      <c r="D590" s="87" t="str">
        <f t="shared" si="55"/>
        <v/>
      </c>
      <c r="E590" s="72" t="str">
        <f t="shared" si="56"/>
        <v/>
      </c>
      <c r="F590" s="72" t="str">
        <f t="shared" si="57"/>
        <v/>
      </c>
      <c r="G590" s="72" t="str">
        <f t="shared" si="58"/>
        <v/>
      </c>
      <c r="H590" s="72" t="str">
        <f>IF(A590&gt;$A$8*12,"",VLOOKUP(A590,Lists!B585:E1174,4,FALSE))</f>
        <v/>
      </c>
      <c r="I590" s="72" t="str">
        <f t="shared" si="59"/>
        <v/>
      </c>
    </row>
    <row r="591" spans="1:9" x14ac:dyDescent="0.3">
      <c r="A591" s="1" t="str">
        <f t="shared" si="54"/>
        <v/>
      </c>
      <c r="B591" s="1" t="str">
        <f>IF(A591&gt;$A$8*12,"",VLOOKUP(A591,Lists!B586:E1186,2,FALSE))</f>
        <v/>
      </c>
      <c r="C591" s="1" t="str">
        <f>IF(A591&gt;$A$8*12,"",VLOOKUP(A591,Lists!$B$6:$D$606,3,FALSE))</f>
        <v/>
      </c>
      <c r="D591" s="87" t="str">
        <f t="shared" si="55"/>
        <v/>
      </c>
      <c r="E591" s="72" t="str">
        <f t="shared" si="56"/>
        <v/>
      </c>
      <c r="F591" s="72" t="str">
        <f t="shared" si="57"/>
        <v/>
      </c>
      <c r="G591" s="72" t="str">
        <f t="shared" si="58"/>
        <v/>
      </c>
      <c r="H591" s="72" t="str">
        <f>IF(A591&gt;$A$8*12,"",VLOOKUP(A591,Lists!B586:E1175,4,FALSE))</f>
        <v/>
      </c>
      <c r="I591" s="72" t="str">
        <f t="shared" si="59"/>
        <v/>
      </c>
    </row>
    <row r="592" spans="1:9" x14ac:dyDescent="0.3">
      <c r="A592" s="1" t="str">
        <f t="shared" si="54"/>
        <v/>
      </c>
      <c r="B592" s="1" t="str">
        <f>IF(A592&gt;$A$8*12,"",VLOOKUP(A592,Lists!B587:E1187,2,FALSE))</f>
        <v/>
      </c>
      <c r="C592" s="1" t="str">
        <f>IF(A592&gt;$A$8*12,"",VLOOKUP(A592,Lists!$B$6:$D$606,3,FALSE))</f>
        <v/>
      </c>
      <c r="D592" s="87" t="str">
        <f t="shared" si="55"/>
        <v/>
      </c>
      <c r="E592" s="72" t="str">
        <f t="shared" si="56"/>
        <v/>
      </c>
      <c r="F592" s="72" t="str">
        <f t="shared" si="57"/>
        <v/>
      </c>
      <c r="G592" s="72" t="str">
        <f t="shared" si="58"/>
        <v/>
      </c>
      <c r="H592" s="72" t="str">
        <f>IF(A592&gt;$A$8*12,"",VLOOKUP(A592,Lists!B587:E1176,4,FALSE))</f>
        <v/>
      </c>
      <c r="I592" s="72" t="str">
        <f t="shared" si="59"/>
        <v/>
      </c>
    </row>
    <row r="593" spans="1:9" x14ac:dyDescent="0.3">
      <c r="A593" s="1" t="str">
        <f t="shared" si="54"/>
        <v/>
      </c>
      <c r="B593" s="1" t="str">
        <f>IF(A593&gt;$A$8*12,"",VLOOKUP(A593,Lists!B588:E1188,2,FALSE))</f>
        <v/>
      </c>
      <c r="C593" s="1" t="str">
        <f>IF(A593&gt;$A$8*12,"",VLOOKUP(A593,Lists!$B$6:$D$606,3,FALSE))</f>
        <v/>
      </c>
      <c r="D593" s="87" t="str">
        <f t="shared" si="55"/>
        <v/>
      </c>
      <c r="E593" s="72" t="str">
        <f t="shared" si="56"/>
        <v/>
      </c>
      <c r="F593" s="72" t="str">
        <f t="shared" si="57"/>
        <v/>
      </c>
      <c r="G593" s="72" t="str">
        <f t="shared" si="58"/>
        <v/>
      </c>
      <c r="H593" s="72" t="str">
        <f>IF(A593&gt;$A$8*12,"",VLOOKUP(A593,Lists!B588:E1177,4,FALSE))</f>
        <v/>
      </c>
      <c r="I593" s="72" t="str">
        <f t="shared" si="59"/>
        <v/>
      </c>
    </row>
    <row r="594" spans="1:9" x14ac:dyDescent="0.3">
      <c r="A594" s="1" t="str">
        <f t="shared" si="54"/>
        <v/>
      </c>
      <c r="B594" s="1" t="str">
        <f>IF(A594&gt;$A$8*12,"",VLOOKUP(A594,Lists!B589:E1189,2,FALSE))</f>
        <v/>
      </c>
      <c r="C594" s="1" t="str">
        <f>IF(A594&gt;$A$8*12,"",VLOOKUP(A594,Lists!$B$6:$D$606,3,FALSE))</f>
        <v/>
      </c>
      <c r="D594" s="87" t="str">
        <f t="shared" si="55"/>
        <v/>
      </c>
      <c r="E594" s="72" t="str">
        <f t="shared" si="56"/>
        <v/>
      </c>
      <c r="F594" s="72" t="str">
        <f t="shared" si="57"/>
        <v/>
      </c>
      <c r="G594" s="72" t="str">
        <f t="shared" si="58"/>
        <v/>
      </c>
      <c r="H594" s="72" t="str">
        <f>IF(A594&gt;$A$8*12,"",VLOOKUP(A594,Lists!B589:E1178,4,FALSE))</f>
        <v/>
      </c>
      <c r="I594" s="72" t="str">
        <f t="shared" si="59"/>
        <v/>
      </c>
    </row>
    <row r="595" spans="1:9" x14ac:dyDescent="0.3">
      <c r="A595" s="1" t="str">
        <f t="shared" si="54"/>
        <v/>
      </c>
      <c r="B595" s="1" t="str">
        <f>IF(A595&gt;$A$8*12,"",VLOOKUP(A595,Lists!B590:E1190,2,FALSE))</f>
        <v/>
      </c>
      <c r="C595" s="1" t="str">
        <f>IF(A595&gt;$A$8*12,"",VLOOKUP(A595,Lists!$B$6:$D$606,3,FALSE))</f>
        <v/>
      </c>
      <c r="D595" s="87" t="str">
        <f t="shared" si="55"/>
        <v/>
      </c>
      <c r="E595" s="72" t="str">
        <f t="shared" si="56"/>
        <v/>
      </c>
      <c r="F595" s="72" t="str">
        <f t="shared" si="57"/>
        <v/>
      </c>
      <c r="G595" s="72" t="str">
        <f t="shared" si="58"/>
        <v/>
      </c>
      <c r="H595" s="72" t="str">
        <f>IF(A595&gt;$A$8*12,"",VLOOKUP(A595,Lists!B590:E1179,4,FALSE))</f>
        <v/>
      </c>
      <c r="I595" s="72" t="str">
        <f t="shared" si="59"/>
        <v/>
      </c>
    </row>
    <row r="596" spans="1:9" x14ac:dyDescent="0.3">
      <c r="A596" s="1" t="str">
        <f t="shared" si="54"/>
        <v/>
      </c>
      <c r="B596" s="1" t="str">
        <f>IF(A596&gt;$A$8*12,"",VLOOKUP(A596,Lists!B591:E1191,2,FALSE))</f>
        <v/>
      </c>
      <c r="C596" s="1" t="str">
        <f>IF(A596&gt;$A$8*12,"",VLOOKUP(A596,Lists!$B$6:$D$606,3,FALSE))</f>
        <v/>
      </c>
      <c r="D596" s="87" t="str">
        <f t="shared" si="55"/>
        <v/>
      </c>
      <c r="E596" s="72" t="str">
        <f t="shared" si="56"/>
        <v/>
      </c>
      <c r="F596" s="72" t="str">
        <f t="shared" si="57"/>
        <v/>
      </c>
      <c r="G596" s="72" t="str">
        <f t="shared" si="58"/>
        <v/>
      </c>
      <c r="H596" s="72" t="str">
        <f>IF(A596&gt;$A$8*12,"",VLOOKUP(A596,Lists!B591:E1180,4,FALSE))</f>
        <v/>
      </c>
      <c r="I596" s="72" t="str">
        <f t="shared" si="59"/>
        <v/>
      </c>
    </row>
    <row r="597" spans="1:9" x14ac:dyDescent="0.3">
      <c r="A597" s="1" t="str">
        <f t="shared" si="54"/>
        <v/>
      </c>
      <c r="B597" s="1" t="str">
        <f>IF(A597&gt;$A$8*12,"",VLOOKUP(A597,Lists!B592:E1192,2,FALSE))</f>
        <v/>
      </c>
      <c r="C597" s="1" t="str">
        <f>IF(A597&gt;$A$8*12,"",VLOOKUP(A597,Lists!$B$6:$D$606,3,FALSE))</f>
        <v/>
      </c>
      <c r="D597" s="87" t="str">
        <f t="shared" si="55"/>
        <v/>
      </c>
      <c r="E597" s="72" t="str">
        <f t="shared" si="56"/>
        <v/>
      </c>
      <c r="F597" s="72" t="str">
        <f t="shared" si="57"/>
        <v/>
      </c>
      <c r="G597" s="72" t="str">
        <f t="shared" si="58"/>
        <v/>
      </c>
      <c r="H597" s="72" t="str">
        <f>IF(A597&gt;$A$8*12,"",VLOOKUP(A597,Lists!B592:E1181,4,FALSE))</f>
        <v/>
      </c>
      <c r="I597" s="72" t="str">
        <f t="shared" si="59"/>
        <v/>
      </c>
    </row>
    <row r="598" spans="1:9" x14ac:dyDescent="0.3">
      <c r="A598" s="1" t="str">
        <f t="shared" si="54"/>
        <v/>
      </c>
      <c r="B598" s="1" t="str">
        <f>IF(A598&gt;$A$8*12,"",VLOOKUP(A598,Lists!B593:E1193,2,FALSE))</f>
        <v/>
      </c>
      <c r="C598" s="1" t="str">
        <f>IF(A598&gt;$A$8*12,"",VLOOKUP(A598,Lists!$B$6:$D$606,3,FALSE))</f>
        <v/>
      </c>
      <c r="D598" s="87" t="str">
        <f t="shared" si="55"/>
        <v/>
      </c>
      <c r="E598" s="72" t="str">
        <f t="shared" si="56"/>
        <v/>
      </c>
      <c r="F598" s="72" t="str">
        <f t="shared" si="57"/>
        <v/>
      </c>
      <c r="G598" s="72" t="str">
        <f t="shared" si="58"/>
        <v/>
      </c>
      <c r="H598" s="72" t="str">
        <f>IF(A598&gt;$A$8*12,"",VLOOKUP(A598,Lists!B593:E1182,4,FALSE))</f>
        <v/>
      </c>
      <c r="I598" s="72" t="str">
        <f t="shared" si="59"/>
        <v/>
      </c>
    </row>
    <row r="599" spans="1:9" x14ac:dyDescent="0.3">
      <c r="A599" s="1" t="str">
        <f t="shared" si="54"/>
        <v/>
      </c>
      <c r="B599" s="1" t="str">
        <f>IF(A599&gt;$A$8*12,"",VLOOKUP(A599,Lists!B594:E1194,2,FALSE))</f>
        <v/>
      </c>
      <c r="C599" s="1" t="str">
        <f>IF(A599&gt;$A$8*12,"",VLOOKUP(A599,Lists!$B$6:$D$606,3,FALSE))</f>
        <v/>
      </c>
      <c r="D599" s="87" t="str">
        <f t="shared" si="55"/>
        <v/>
      </c>
      <c r="E599" s="72" t="str">
        <f t="shared" si="56"/>
        <v/>
      </c>
      <c r="F599" s="72" t="str">
        <f t="shared" si="57"/>
        <v/>
      </c>
      <c r="G599" s="72" t="str">
        <f t="shared" si="58"/>
        <v/>
      </c>
      <c r="H599" s="72" t="str">
        <f>IF(A599&gt;$A$8*12,"",VLOOKUP(A599,Lists!B594:E1183,4,FALSE))</f>
        <v/>
      </c>
      <c r="I599" s="72" t="str">
        <f t="shared" si="59"/>
        <v/>
      </c>
    </row>
    <row r="600" spans="1:9" x14ac:dyDescent="0.3">
      <c r="A600" s="1" t="str">
        <f t="shared" si="54"/>
        <v/>
      </c>
      <c r="B600" s="1" t="str">
        <f>IF(A600&gt;$A$8*12,"",VLOOKUP(A600,Lists!B595:E1195,2,FALSE))</f>
        <v/>
      </c>
      <c r="C600" s="1" t="str">
        <f>IF(A600&gt;$A$8*12,"",VLOOKUP(A600,Lists!$B$6:$D$606,3,FALSE))</f>
        <v/>
      </c>
      <c r="D600" s="87" t="str">
        <f t="shared" si="55"/>
        <v/>
      </c>
      <c r="E600" s="72" t="str">
        <f t="shared" si="56"/>
        <v/>
      </c>
      <c r="F600" s="72" t="str">
        <f t="shared" si="57"/>
        <v/>
      </c>
      <c r="G600" s="72" t="str">
        <f t="shared" si="58"/>
        <v/>
      </c>
      <c r="H600" s="72" t="str">
        <f>IF(A600&gt;$A$8*12,"",VLOOKUP(A600,Lists!B595:E1184,4,FALSE))</f>
        <v/>
      </c>
      <c r="I600" s="72" t="str">
        <f t="shared" si="59"/>
        <v/>
      </c>
    </row>
    <row r="601" spans="1:9" x14ac:dyDescent="0.3">
      <c r="A601" s="1" t="str">
        <f t="shared" si="54"/>
        <v/>
      </c>
      <c r="B601" s="1" t="str">
        <f>IF(A601&gt;$A$8*12,"",VLOOKUP(A601,Lists!B596:E1196,2,FALSE))</f>
        <v/>
      </c>
      <c r="C601" s="1" t="str">
        <f>IF(A601&gt;$A$8*12,"",VLOOKUP(A601,Lists!$B$6:$D$606,3,FALSE))</f>
        <v/>
      </c>
      <c r="D601" s="87" t="str">
        <f t="shared" si="55"/>
        <v/>
      </c>
      <c r="E601" s="72" t="str">
        <f t="shared" si="56"/>
        <v/>
      </c>
      <c r="F601" s="72" t="str">
        <f t="shared" si="57"/>
        <v/>
      </c>
      <c r="G601" s="72" t="str">
        <f t="shared" si="58"/>
        <v/>
      </c>
      <c r="H601" s="72" t="str">
        <f>IF(A601&gt;$A$8*12,"",VLOOKUP(A601,Lists!B596:E1185,4,FALSE))</f>
        <v/>
      </c>
      <c r="I601" s="72" t="str">
        <f t="shared" si="59"/>
        <v/>
      </c>
    </row>
    <row r="602" spans="1:9" x14ac:dyDescent="0.3">
      <c r="A602" s="1" t="str">
        <f t="shared" si="54"/>
        <v/>
      </c>
      <c r="B602" s="1" t="str">
        <f>IF(A602&gt;$A$8*12,"",VLOOKUP(A602,Lists!B597:E1197,2,FALSE))</f>
        <v/>
      </c>
      <c r="C602" s="1" t="str">
        <f>IF(A602&gt;$A$8*12,"",VLOOKUP(A602,Lists!$B$6:$D$606,3,FALSE))</f>
        <v/>
      </c>
      <c r="D602" s="87" t="str">
        <f t="shared" si="55"/>
        <v/>
      </c>
      <c r="E602" s="72" t="str">
        <f t="shared" si="56"/>
        <v/>
      </c>
      <c r="F602" s="72" t="str">
        <f t="shared" si="57"/>
        <v/>
      </c>
      <c r="G602" s="72" t="str">
        <f t="shared" si="58"/>
        <v/>
      </c>
      <c r="H602" s="72" t="str">
        <f>IF(A602&gt;$A$8*12,"",VLOOKUP(A602,Lists!B597:E1186,4,FALSE))</f>
        <v/>
      </c>
      <c r="I602" s="72" t="str">
        <f t="shared" si="59"/>
        <v/>
      </c>
    </row>
    <row r="603" spans="1:9" x14ac:dyDescent="0.3">
      <c r="A603" s="1" t="str">
        <f t="shared" si="54"/>
        <v/>
      </c>
      <c r="B603" s="1" t="str">
        <f>IF(A603&gt;$A$8*12,"",VLOOKUP(A603,Lists!B598:E1198,2,FALSE))</f>
        <v/>
      </c>
      <c r="C603" s="1" t="str">
        <f>IF(A603&gt;$A$8*12,"",VLOOKUP(A603,Lists!$B$6:$D$606,3,FALSE))</f>
        <v/>
      </c>
      <c r="D603" s="87" t="str">
        <f t="shared" si="55"/>
        <v/>
      </c>
      <c r="E603" s="72" t="str">
        <f t="shared" si="56"/>
        <v/>
      </c>
      <c r="F603" s="72" t="str">
        <f t="shared" si="57"/>
        <v/>
      </c>
      <c r="G603" s="72" t="str">
        <f t="shared" si="58"/>
        <v/>
      </c>
      <c r="H603" s="72" t="str">
        <f>IF(A603&gt;$A$8*12,"",VLOOKUP(A603,Lists!B598:E1187,4,FALSE))</f>
        <v/>
      </c>
      <c r="I603" s="72" t="str">
        <f t="shared" si="59"/>
        <v/>
      </c>
    </row>
    <row r="604" spans="1:9" x14ac:dyDescent="0.3">
      <c r="A604" s="1" t="str">
        <f t="shared" si="54"/>
        <v/>
      </c>
      <c r="B604" s="1" t="str">
        <f>IF(A604&gt;$A$8*12,"",VLOOKUP(A604,Lists!B599:E1199,2,FALSE))</f>
        <v/>
      </c>
      <c r="C604" s="1" t="str">
        <f>IF(A604&gt;$A$8*12,"",VLOOKUP(A604,Lists!$B$6:$D$606,3,FALSE))</f>
        <v/>
      </c>
      <c r="D604" s="87" t="str">
        <f t="shared" si="55"/>
        <v/>
      </c>
      <c r="E604" s="72" t="str">
        <f t="shared" si="56"/>
        <v/>
      </c>
      <c r="F604" s="72" t="str">
        <f t="shared" si="57"/>
        <v/>
      </c>
      <c r="G604" s="72" t="str">
        <f t="shared" si="58"/>
        <v/>
      </c>
      <c r="H604" s="72" t="str">
        <f>IF(A604&gt;$A$8*12,"",VLOOKUP(A604,Lists!B599:E1188,4,FALSE))</f>
        <v/>
      </c>
      <c r="I604" s="72" t="str">
        <f t="shared" si="59"/>
        <v/>
      </c>
    </row>
    <row r="605" spans="1:9" x14ac:dyDescent="0.3">
      <c r="A605" s="1" t="str">
        <f t="shared" si="54"/>
        <v/>
      </c>
      <c r="B605" s="1" t="str">
        <f>IF(A605&gt;$A$8*12,"",VLOOKUP(A605,Lists!B600:E1200,2,FALSE))</f>
        <v/>
      </c>
      <c r="C605" s="1" t="str">
        <f>IF(A605&gt;$A$8*12,"",VLOOKUP(A605,Lists!$B$6:$D$606,3,FALSE))</f>
        <v/>
      </c>
      <c r="D605" s="87" t="str">
        <f t="shared" si="55"/>
        <v/>
      </c>
      <c r="E605" s="72" t="str">
        <f t="shared" si="56"/>
        <v/>
      </c>
      <c r="F605" s="72" t="str">
        <f t="shared" si="57"/>
        <v/>
      </c>
      <c r="G605" s="72" t="str">
        <f t="shared" si="58"/>
        <v/>
      </c>
      <c r="H605" s="72" t="str">
        <f>IF(A605&gt;$A$8*12,"",VLOOKUP(A605,Lists!B600:E1189,4,FALSE))</f>
        <v/>
      </c>
      <c r="I605" s="72" t="str">
        <f t="shared" si="59"/>
        <v/>
      </c>
    </row>
    <row r="606" spans="1:9" x14ac:dyDescent="0.3">
      <c r="A606" s="1" t="str">
        <f t="shared" si="54"/>
        <v/>
      </c>
      <c r="B606" s="1" t="str">
        <f>IF(A606&gt;$A$8*12,"",VLOOKUP(A606,Lists!B601:E1201,2,FALSE))</f>
        <v/>
      </c>
      <c r="C606" s="1" t="str">
        <f>IF(A606&gt;$A$8*12,"",VLOOKUP(A606,Lists!$B$6:$D$606,3,FALSE))</f>
        <v/>
      </c>
      <c r="D606" s="87" t="str">
        <f t="shared" si="55"/>
        <v/>
      </c>
      <c r="E606" s="72" t="str">
        <f t="shared" si="56"/>
        <v/>
      </c>
      <c r="F606" s="72" t="str">
        <f t="shared" si="57"/>
        <v/>
      </c>
      <c r="G606" s="72" t="str">
        <f t="shared" si="58"/>
        <v/>
      </c>
      <c r="H606" s="72" t="str">
        <f>IF(A606&gt;$A$8*12,"",VLOOKUP(A606,Lists!B601:E1190,4,FALSE))</f>
        <v/>
      </c>
      <c r="I606" s="72" t="str">
        <f t="shared" si="59"/>
        <v/>
      </c>
    </row>
    <row r="607" spans="1:9" x14ac:dyDescent="0.3">
      <c r="A607" s="1" t="str">
        <f t="shared" si="54"/>
        <v/>
      </c>
      <c r="B607" s="1" t="str">
        <f>IF(A607&gt;$A$8*12,"",VLOOKUP(A607,Lists!B602:E1202,2,FALSE))</f>
        <v/>
      </c>
      <c r="C607" s="1" t="str">
        <f>IF(A607&gt;$A$8*12,"",VLOOKUP(A607,Lists!$B$6:$D$606,3,FALSE))</f>
        <v/>
      </c>
      <c r="D607" s="87" t="str">
        <f t="shared" si="55"/>
        <v/>
      </c>
      <c r="E607" s="72" t="str">
        <f t="shared" si="56"/>
        <v/>
      </c>
      <c r="F607" s="72" t="str">
        <f t="shared" si="57"/>
        <v/>
      </c>
      <c r="G607" s="72" t="str">
        <f t="shared" si="58"/>
        <v/>
      </c>
      <c r="H607" s="72" t="str">
        <f>IF(A607&gt;$A$8*12,"",VLOOKUP(A607,Lists!B602:E1191,4,FALSE))</f>
        <v/>
      </c>
      <c r="I607" s="72" t="str">
        <f t="shared" si="59"/>
        <v/>
      </c>
    </row>
    <row r="608" spans="1:9" x14ac:dyDescent="0.3">
      <c r="A608" s="1" t="str">
        <f t="shared" si="54"/>
        <v/>
      </c>
      <c r="B608" s="1" t="str">
        <f>IF(A608&gt;$A$8*12,"",VLOOKUP(A608,Lists!B603:E1203,2,FALSE))</f>
        <v/>
      </c>
      <c r="C608" s="1" t="str">
        <f>IF(A608&gt;$A$8*12,"",VLOOKUP(A608,Lists!$B$6:$D$606,3,FALSE))</f>
        <v/>
      </c>
      <c r="D608" s="87" t="str">
        <f t="shared" si="55"/>
        <v/>
      </c>
      <c r="E608" s="72" t="str">
        <f t="shared" si="56"/>
        <v/>
      </c>
      <c r="F608" s="72" t="str">
        <f t="shared" si="57"/>
        <v/>
      </c>
      <c r="G608" s="72" t="str">
        <f t="shared" si="58"/>
        <v/>
      </c>
      <c r="H608" s="72" t="str">
        <f>IF(A608&gt;$A$8*12,"",VLOOKUP(A608,Lists!B603:E1192,4,FALSE))</f>
        <v/>
      </c>
      <c r="I608" s="72" t="str">
        <f t="shared" si="59"/>
        <v/>
      </c>
    </row>
    <row r="609" spans="1:9" x14ac:dyDescent="0.3">
      <c r="A609" s="1" t="str">
        <f t="shared" si="54"/>
        <v/>
      </c>
      <c r="B609" s="1" t="str">
        <f>IF(A609&gt;$A$8*12,"",VLOOKUP(A609,Lists!B604:E1204,2,FALSE))</f>
        <v/>
      </c>
      <c r="C609" s="1" t="str">
        <f>IF(A609&gt;$A$8*12,"",VLOOKUP(A609,Lists!$B$6:$D$606,3,FALSE))</f>
        <v/>
      </c>
      <c r="D609" s="87" t="str">
        <f t="shared" si="55"/>
        <v/>
      </c>
      <c r="E609" s="72" t="str">
        <f t="shared" si="56"/>
        <v/>
      </c>
      <c r="F609" s="72" t="str">
        <f t="shared" si="57"/>
        <v/>
      </c>
      <c r="G609" s="72" t="str">
        <f t="shared" si="58"/>
        <v/>
      </c>
      <c r="H609" s="72" t="str">
        <f>IF(A609&gt;$A$8*12,"",VLOOKUP(A609,Lists!B604:E1193,4,FALSE))</f>
        <v/>
      </c>
      <c r="I609" s="72" t="str">
        <f t="shared" si="59"/>
        <v/>
      </c>
    </row>
    <row r="610" spans="1:9" x14ac:dyDescent="0.3">
      <c r="A610" s="1" t="str">
        <f t="shared" si="54"/>
        <v/>
      </c>
      <c r="B610" s="1" t="str">
        <f>IF(A610&gt;$A$8*12,"",VLOOKUP(A610,Lists!B605:E1205,2,FALSE))</f>
        <v/>
      </c>
      <c r="C610" s="1" t="str">
        <f>IF(A610&gt;$A$8*12,"",VLOOKUP(A610,Lists!$B$6:$D$606,3,FALSE))</f>
        <v/>
      </c>
      <c r="D610" s="87" t="str">
        <f t="shared" si="55"/>
        <v/>
      </c>
      <c r="E610" s="72" t="str">
        <f t="shared" si="56"/>
        <v/>
      </c>
      <c r="F610" s="72" t="str">
        <f t="shared" si="57"/>
        <v/>
      </c>
      <c r="G610" s="72" t="str">
        <f t="shared" si="58"/>
        <v/>
      </c>
      <c r="H610" s="72" t="str">
        <f>IF(A610&gt;$A$8*12,"",VLOOKUP(A610,Lists!B605:E1194,4,FALSE))</f>
        <v/>
      </c>
      <c r="I610" s="72" t="str">
        <f t="shared" si="59"/>
        <v/>
      </c>
    </row>
    <row r="611" spans="1:9" x14ac:dyDescent="0.3">
      <c r="B611" s="1"/>
      <c r="C611" s="1"/>
      <c r="D611" s="87"/>
      <c r="E611" s="72"/>
      <c r="F611" s="72"/>
      <c r="G611" s="72"/>
      <c r="H611" s="72"/>
      <c r="I611" s="72"/>
    </row>
  </sheetData>
  <sheetProtection algorithmName="SHA-512" hashValue="bGT5r4I1yUM+g26XFd7D7T5D5bFpCdwaQLDnAtxtsF04DHLyFZGVL8lDjSNFz5Ze4h3bQ2GKAJc8JWSpF+In+g==" saltValue="GpgQK9Ox2iQ2UK4aex/HHg==" spinCount="100000" sheet="1" selectLockedCells="1" selectUnlockedCells="1"/>
  <mergeCells count="3">
    <mergeCell ref="A1:D1"/>
    <mergeCell ref="A2:D2"/>
    <mergeCell ref="E5:F6"/>
  </mergeCells>
  <conditionalFormatting sqref="H10:H610">
    <cfRule type="top10" dxfId="18" priority="1" rank="1"/>
    <cfRule type="top10" dxfId="17" priority="2" bottom="1" rank="1"/>
  </conditionalFormatting>
  <printOptions horizontalCentered="1"/>
  <pageMargins left="0.45" right="0.45" top="0.5" bottom="0.5" header="0.3" footer="0.3"/>
  <pageSetup fitToHeight="0" orientation="portrait" r:id="rId1"/>
  <headerFooter>
    <oddFooter>&amp;RPage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7CD60-122E-4574-8485-F8A1BD8FE61E}">
  <sheetPr>
    <tabColor rgb="FFFFC000"/>
  </sheetPr>
  <dimension ref="B4:F606"/>
  <sheetViews>
    <sheetView zoomScaleNormal="100" workbookViewId="0">
      <pane ySplit="6" topLeftCell="A472" activePane="bottomLeft" state="frozen"/>
      <selection pane="bottomLeft" activeCell="D5" sqref="D5"/>
    </sheetView>
  </sheetViews>
  <sheetFormatPr defaultColWidth="8.77734375" defaultRowHeight="14.4" x14ac:dyDescent="0.3"/>
  <sheetData>
    <row r="4" spans="2:6" x14ac:dyDescent="0.3">
      <c r="B4" s="2"/>
      <c r="C4" s="2"/>
      <c r="D4" s="2"/>
      <c r="E4" s="3">
        <f>+'Retirem Planning Tool Results'!C52</f>
        <v>0.03</v>
      </c>
      <c r="F4" t="s">
        <v>30</v>
      </c>
    </row>
    <row r="5" spans="2:6" x14ac:dyDescent="0.3">
      <c r="B5" s="2"/>
      <c r="C5" s="2"/>
      <c r="D5" s="4">
        <f>+'Retirem Planning Tool Results'!C14</f>
        <v>67</v>
      </c>
      <c r="E5" s="3">
        <f>+'Retirem Planning Tool Results'!C50</f>
        <v>0.05</v>
      </c>
      <c r="F5" t="s">
        <v>31</v>
      </c>
    </row>
    <row r="6" spans="2:6" x14ac:dyDescent="0.3">
      <c r="B6" s="1" t="s">
        <v>25</v>
      </c>
      <c r="C6" s="1" t="s">
        <v>1</v>
      </c>
      <c r="D6" s="1" t="s">
        <v>26</v>
      </c>
      <c r="E6" s="1" t="s">
        <v>29</v>
      </c>
    </row>
    <row r="7" spans="2:6" x14ac:dyDescent="0.3">
      <c r="B7" s="1">
        <v>1</v>
      </c>
      <c r="C7" s="1">
        <v>1</v>
      </c>
      <c r="D7" s="1">
        <f>+$D$5-1+B7</f>
        <v>67</v>
      </c>
      <c r="E7" s="5">
        <f>ROUND('Retirem Planning Tool Results'!C20*$E$5/12,0)</f>
        <v>2083</v>
      </c>
    </row>
    <row r="8" spans="2:6" x14ac:dyDescent="0.3">
      <c r="B8" s="1">
        <v>2</v>
      </c>
      <c r="C8" s="1">
        <v>1</v>
      </c>
      <c r="D8" s="1">
        <f>+D7</f>
        <v>67</v>
      </c>
      <c r="E8" s="5">
        <f>+E7</f>
        <v>2083</v>
      </c>
    </row>
    <row r="9" spans="2:6" x14ac:dyDescent="0.3">
      <c r="B9" s="1">
        <v>3</v>
      </c>
      <c r="C9" s="1">
        <v>1</v>
      </c>
      <c r="D9" s="1">
        <f t="shared" ref="D9:E24" si="0">+D8</f>
        <v>67</v>
      </c>
      <c r="E9" s="5">
        <f t="shared" si="0"/>
        <v>2083</v>
      </c>
    </row>
    <row r="10" spans="2:6" x14ac:dyDescent="0.3">
      <c r="B10" s="1">
        <v>4</v>
      </c>
      <c r="C10" s="1">
        <v>1</v>
      </c>
      <c r="D10" s="1">
        <f t="shared" si="0"/>
        <v>67</v>
      </c>
      <c r="E10" s="5">
        <f t="shared" si="0"/>
        <v>2083</v>
      </c>
    </row>
    <row r="11" spans="2:6" x14ac:dyDescent="0.3">
      <c r="B11" s="1">
        <v>5</v>
      </c>
      <c r="C11" s="1">
        <v>1</v>
      </c>
      <c r="D11" s="1">
        <f t="shared" si="0"/>
        <v>67</v>
      </c>
      <c r="E11" s="5">
        <f t="shared" si="0"/>
        <v>2083</v>
      </c>
    </row>
    <row r="12" spans="2:6" x14ac:dyDescent="0.3">
      <c r="B12" s="1">
        <v>6</v>
      </c>
      <c r="C12" s="1">
        <v>1</v>
      </c>
      <c r="D12" s="1">
        <f t="shared" si="0"/>
        <v>67</v>
      </c>
      <c r="E12" s="5">
        <f t="shared" si="0"/>
        <v>2083</v>
      </c>
    </row>
    <row r="13" spans="2:6" x14ac:dyDescent="0.3">
      <c r="B13" s="1">
        <v>7</v>
      </c>
      <c r="C13" s="1">
        <v>1</v>
      </c>
      <c r="D13" s="1">
        <f t="shared" si="0"/>
        <v>67</v>
      </c>
      <c r="E13" s="5">
        <f t="shared" si="0"/>
        <v>2083</v>
      </c>
    </row>
    <row r="14" spans="2:6" x14ac:dyDescent="0.3">
      <c r="B14" s="1">
        <v>8</v>
      </c>
      <c r="C14" s="1">
        <v>1</v>
      </c>
      <c r="D14" s="1">
        <f t="shared" si="0"/>
        <v>67</v>
      </c>
      <c r="E14" s="5">
        <f t="shared" si="0"/>
        <v>2083</v>
      </c>
    </row>
    <row r="15" spans="2:6" x14ac:dyDescent="0.3">
      <c r="B15" s="1">
        <v>9</v>
      </c>
      <c r="C15" s="1">
        <v>1</v>
      </c>
      <c r="D15" s="1">
        <f t="shared" si="0"/>
        <v>67</v>
      </c>
      <c r="E15" s="5">
        <f t="shared" si="0"/>
        <v>2083</v>
      </c>
    </row>
    <row r="16" spans="2:6" x14ac:dyDescent="0.3">
      <c r="B16" s="1">
        <v>10</v>
      </c>
      <c r="C16" s="1">
        <v>1</v>
      </c>
      <c r="D16" s="1">
        <f t="shared" si="0"/>
        <v>67</v>
      </c>
      <c r="E16" s="5">
        <f t="shared" si="0"/>
        <v>2083</v>
      </c>
    </row>
    <row r="17" spans="2:5" x14ac:dyDescent="0.3">
      <c r="B17" s="1">
        <v>11</v>
      </c>
      <c r="C17" s="1">
        <v>1</v>
      </c>
      <c r="D17" s="1">
        <f t="shared" si="0"/>
        <v>67</v>
      </c>
      <c r="E17" s="5">
        <f t="shared" si="0"/>
        <v>2083</v>
      </c>
    </row>
    <row r="18" spans="2:5" x14ac:dyDescent="0.3">
      <c r="B18" s="1">
        <v>12</v>
      </c>
      <c r="C18" s="1">
        <v>1</v>
      </c>
      <c r="D18" s="1">
        <f t="shared" si="0"/>
        <v>67</v>
      </c>
      <c r="E18" s="5">
        <f t="shared" si="0"/>
        <v>2083</v>
      </c>
    </row>
    <row r="19" spans="2:5" x14ac:dyDescent="0.3">
      <c r="B19" s="1">
        <v>13</v>
      </c>
      <c r="C19" s="1">
        <v>2</v>
      </c>
      <c r="D19" s="1">
        <f>+D18+1</f>
        <v>68</v>
      </c>
      <c r="E19" s="5">
        <f>ROUND(+E18*(1+$E$4),0)</f>
        <v>2145</v>
      </c>
    </row>
    <row r="20" spans="2:5" x14ac:dyDescent="0.3">
      <c r="B20" s="1">
        <v>14</v>
      </c>
      <c r="C20" s="1">
        <v>2</v>
      </c>
      <c r="D20" s="1">
        <f t="shared" ref="D20:E30" si="1">+D19</f>
        <v>68</v>
      </c>
      <c r="E20" s="5">
        <f t="shared" si="0"/>
        <v>2145</v>
      </c>
    </row>
    <row r="21" spans="2:5" x14ac:dyDescent="0.3">
      <c r="B21" s="1">
        <v>15</v>
      </c>
      <c r="C21" s="1">
        <v>2</v>
      </c>
      <c r="D21" s="1">
        <f t="shared" si="1"/>
        <v>68</v>
      </c>
      <c r="E21" s="5">
        <f t="shared" si="0"/>
        <v>2145</v>
      </c>
    </row>
    <row r="22" spans="2:5" x14ac:dyDescent="0.3">
      <c r="B22" s="1">
        <v>16</v>
      </c>
      <c r="C22" s="1">
        <v>2</v>
      </c>
      <c r="D22" s="1">
        <f t="shared" si="1"/>
        <v>68</v>
      </c>
      <c r="E22" s="5">
        <f t="shared" si="0"/>
        <v>2145</v>
      </c>
    </row>
    <row r="23" spans="2:5" x14ac:dyDescent="0.3">
      <c r="B23" s="1">
        <v>17</v>
      </c>
      <c r="C23" s="1">
        <v>2</v>
      </c>
      <c r="D23" s="1">
        <f t="shared" si="1"/>
        <v>68</v>
      </c>
      <c r="E23" s="5">
        <f t="shared" si="0"/>
        <v>2145</v>
      </c>
    </row>
    <row r="24" spans="2:5" x14ac:dyDescent="0.3">
      <c r="B24" s="1">
        <v>18</v>
      </c>
      <c r="C24" s="1">
        <v>2</v>
      </c>
      <c r="D24" s="1">
        <f t="shared" si="1"/>
        <v>68</v>
      </c>
      <c r="E24" s="5">
        <f t="shared" si="0"/>
        <v>2145</v>
      </c>
    </row>
    <row r="25" spans="2:5" x14ac:dyDescent="0.3">
      <c r="B25" s="1">
        <v>19</v>
      </c>
      <c r="C25" s="1">
        <v>2</v>
      </c>
      <c r="D25" s="1">
        <f t="shared" si="1"/>
        <v>68</v>
      </c>
      <c r="E25" s="5">
        <f t="shared" si="1"/>
        <v>2145</v>
      </c>
    </row>
    <row r="26" spans="2:5" x14ac:dyDescent="0.3">
      <c r="B26" s="1">
        <v>20</v>
      </c>
      <c r="C26" s="1">
        <v>2</v>
      </c>
      <c r="D26" s="1">
        <f t="shared" si="1"/>
        <v>68</v>
      </c>
      <c r="E26" s="5">
        <f t="shared" si="1"/>
        <v>2145</v>
      </c>
    </row>
    <row r="27" spans="2:5" x14ac:dyDescent="0.3">
      <c r="B27" s="1">
        <v>21</v>
      </c>
      <c r="C27" s="1">
        <v>2</v>
      </c>
      <c r="D27" s="1">
        <f t="shared" si="1"/>
        <v>68</v>
      </c>
      <c r="E27" s="5">
        <f t="shared" si="1"/>
        <v>2145</v>
      </c>
    </row>
    <row r="28" spans="2:5" x14ac:dyDescent="0.3">
      <c r="B28" s="1">
        <v>22</v>
      </c>
      <c r="C28" s="1">
        <v>2</v>
      </c>
      <c r="D28" s="1">
        <f t="shared" si="1"/>
        <v>68</v>
      </c>
      <c r="E28" s="5">
        <f t="shared" si="1"/>
        <v>2145</v>
      </c>
    </row>
    <row r="29" spans="2:5" x14ac:dyDescent="0.3">
      <c r="B29" s="1">
        <v>23</v>
      </c>
      <c r="C29" s="1">
        <v>2</v>
      </c>
      <c r="D29" s="1">
        <f t="shared" si="1"/>
        <v>68</v>
      </c>
      <c r="E29" s="5">
        <f t="shared" si="1"/>
        <v>2145</v>
      </c>
    </row>
    <row r="30" spans="2:5" x14ac:dyDescent="0.3">
      <c r="B30" s="1">
        <v>24</v>
      </c>
      <c r="C30" s="1">
        <v>2</v>
      </c>
      <c r="D30" s="1">
        <f t="shared" si="1"/>
        <v>68</v>
      </c>
      <c r="E30" s="5">
        <f t="shared" si="1"/>
        <v>2145</v>
      </c>
    </row>
    <row r="31" spans="2:5" x14ac:dyDescent="0.3">
      <c r="B31" s="1">
        <v>25</v>
      </c>
      <c r="C31" s="1">
        <v>3</v>
      </c>
      <c r="D31" s="1">
        <f>+D30+1</f>
        <v>69</v>
      </c>
      <c r="E31" s="5">
        <f>ROUND(+E30*(1+$E$4),0)</f>
        <v>2209</v>
      </c>
    </row>
    <row r="32" spans="2:5" x14ac:dyDescent="0.3">
      <c r="B32" s="1">
        <v>26</v>
      </c>
      <c r="C32" s="1">
        <v>3</v>
      </c>
      <c r="D32" s="1">
        <f t="shared" ref="D32:E42" si="2">+D31</f>
        <v>69</v>
      </c>
      <c r="E32" s="5">
        <f t="shared" si="2"/>
        <v>2209</v>
      </c>
    </row>
    <row r="33" spans="2:5" x14ac:dyDescent="0.3">
      <c r="B33" s="1">
        <v>27</v>
      </c>
      <c r="C33" s="1">
        <v>3</v>
      </c>
      <c r="D33" s="1">
        <f t="shared" si="2"/>
        <v>69</v>
      </c>
      <c r="E33" s="5">
        <f t="shared" si="2"/>
        <v>2209</v>
      </c>
    </row>
    <row r="34" spans="2:5" x14ac:dyDescent="0.3">
      <c r="B34" s="1">
        <v>28</v>
      </c>
      <c r="C34" s="1">
        <v>3</v>
      </c>
      <c r="D34" s="1">
        <f t="shared" si="2"/>
        <v>69</v>
      </c>
      <c r="E34" s="5">
        <f t="shared" si="2"/>
        <v>2209</v>
      </c>
    </row>
    <row r="35" spans="2:5" x14ac:dyDescent="0.3">
      <c r="B35" s="1">
        <v>29</v>
      </c>
      <c r="C35" s="1">
        <v>3</v>
      </c>
      <c r="D35" s="1">
        <f t="shared" si="2"/>
        <v>69</v>
      </c>
      <c r="E35" s="5">
        <f t="shared" si="2"/>
        <v>2209</v>
      </c>
    </row>
    <row r="36" spans="2:5" x14ac:dyDescent="0.3">
      <c r="B36" s="1">
        <v>30</v>
      </c>
      <c r="C36" s="1">
        <v>3</v>
      </c>
      <c r="D36" s="1">
        <f t="shared" si="2"/>
        <v>69</v>
      </c>
      <c r="E36" s="5">
        <f t="shared" si="2"/>
        <v>2209</v>
      </c>
    </row>
    <row r="37" spans="2:5" x14ac:dyDescent="0.3">
      <c r="B37" s="1">
        <v>31</v>
      </c>
      <c r="C37" s="1">
        <v>3</v>
      </c>
      <c r="D37" s="1">
        <f t="shared" si="2"/>
        <v>69</v>
      </c>
      <c r="E37" s="5">
        <f t="shared" si="2"/>
        <v>2209</v>
      </c>
    </row>
    <row r="38" spans="2:5" x14ac:dyDescent="0.3">
      <c r="B38" s="1">
        <v>32</v>
      </c>
      <c r="C38" s="1">
        <v>3</v>
      </c>
      <c r="D38" s="1">
        <f t="shared" si="2"/>
        <v>69</v>
      </c>
      <c r="E38" s="5">
        <f t="shared" si="2"/>
        <v>2209</v>
      </c>
    </row>
    <row r="39" spans="2:5" x14ac:dyDescent="0.3">
      <c r="B39" s="1">
        <v>33</v>
      </c>
      <c r="C39" s="1">
        <v>3</v>
      </c>
      <c r="D39" s="1">
        <f t="shared" si="2"/>
        <v>69</v>
      </c>
      <c r="E39" s="5">
        <f t="shared" si="2"/>
        <v>2209</v>
      </c>
    </row>
    <row r="40" spans="2:5" x14ac:dyDescent="0.3">
      <c r="B40" s="1">
        <v>34</v>
      </c>
      <c r="C40" s="1">
        <v>3</v>
      </c>
      <c r="D40" s="1">
        <f t="shared" si="2"/>
        <v>69</v>
      </c>
      <c r="E40" s="5">
        <f t="shared" si="2"/>
        <v>2209</v>
      </c>
    </row>
    <row r="41" spans="2:5" x14ac:dyDescent="0.3">
      <c r="B41" s="1">
        <v>35</v>
      </c>
      <c r="C41" s="1">
        <v>3</v>
      </c>
      <c r="D41" s="1">
        <f t="shared" si="2"/>
        <v>69</v>
      </c>
      <c r="E41" s="5">
        <f t="shared" si="2"/>
        <v>2209</v>
      </c>
    </row>
    <row r="42" spans="2:5" x14ac:dyDescent="0.3">
      <c r="B42" s="1">
        <v>36</v>
      </c>
      <c r="C42" s="1">
        <v>3</v>
      </c>
      <c r="D42" s="1">
        <f t="shared" si="2"/>
        <v>69</v>
      </c>
      <c r="E42" s="5">
        <f t="shared" si="2"/>
        <v>2209</v>
      </c>
    </row>
    <row r="43" spans="2:5" x14ac:dyDescent="0.3">
      <c r="B43" s="1">
        <v>37</v>
      </c>
      <c r="C43" s="1">
        <v>4</v>
      </c>
      <c r="D43" s="1">
        <f>+D42+1</f>
        <v>70</v>
      </c>
      <c r="E43" s="5">
        <f>ROUND(+E42*(1+$E$4),0)</f>
        <v>2275</v>
      </c>
    </row>
    <row r="44" spans="2:5" x14ac:dyDescent="0.3">
      <c r="B44" s="1">
        <v>38</v>
      </c>
      <c r="C44" s="1">
        <v>4</v>
      </c>
      <c r="D44" s="1">
        <f t="shared" ref="D44:E54" si="3">+D43</f>
        <v>70</v>
      </c>
      <c r="E44" s="5">
        <f t="shared" si="3"/>
        <v>2275</v>
      </c>
    </row>
    <row r="45" spans="2:5" x14ac:dyDescent="0.3">
      <c r="B45" s="1">
        <v>39</v>
      </c>
      <c r="C45" s="1">
        <v>4</v>
      </c>
      <c r="D45" s="1">
        <f t="shared" si="3"/>
        <v>70</v>
      </c>
      <c r="E45" s="5">
        <f t="shared" si="3"/>
        <v>2275</v>
      </c>
    </row>
    <row r="46" spans="2:5" x14ac:dyDescent="0.3">
      <c r="B46" s="1">
        <v>40</v>
      </c>
      <c r="C46" s="1">
        <v>4</v>
      </c>
      <c r="D46" s="1">
        <f t="shared" si="3"/>
        <v>70</v>
      </c>
      <c r="E46" s="5">
        <f t="shared" si="3"/>
        <v>2275</v>
      </c>
    </row>
    <row r="47" spans="2:5" x14ac:dyDescent="0.3">
      <c r="B47" s="1">
        <v>41</v>
      </c>
      <c r="C47" s="1">
        <v>4</v>
      </c>
      <c r="D47" s="1">
        <f t="shared" si="3"/>
        <v>70</v>
      </c>
      <c r="E47" s="5">
        <f t="shared" si="3"/>
        <v>2275</v>
      </c>
    </row>
    <row r="48" spans="2:5" x14ac:dyDescent="0.3">
      <c r="B48" s="1">
        <v>42</v>
      </c>
      <c r="C48" s="1">
        <v>4</v>
      </c>
      <c r="D48" s="1">
        <f t="shared" si="3"/>
        <v>70</v>
      </c>
      <c r="E48" s="5">
        <f t="shared" si="3"/>
        <v>2275</v>
      </c>
    </row>
    <row r="49" spans="2:5" x14ac:dyDescent="0.3">
      <c r="B49" s="1">
        <v>43</v>
      </c>
      <c r="C49" s="1">
        <v>4</v>
      </c>
      <c r="D49" s="1">
        <f t="shared" si="3"/>
        <v>70</v>
      </c>
      <c r="E49" s="5">
        <f t="shared" si="3"/>
        <v>2275</v>
      </c>
    </row>
    <row r="50" spans="2:5" x14ac:dyDescent="0.3">
      <c r="B50" s="1">
        <v>44</v>
      </c>
      <c r="C50" s="1">
        <v>4</v>
      </c>
      <c r="D50" s="1">
        <f t="shared" si="3"/>
        <v>70</v>
      </c>
      <c r="E50" s="5">
        <f t="shared" si="3"/>
        <v>2275</v>
      </c>
    </row>
    <row r="51" spans="2:5" x14ac:dyDescent="0.3">
      <c r="B51" s="1">
        <v>45</v>
      </c>
      <c r="C51" s="1">
        <v>4</v>
      </c>
      <c r="D51" s="1">
        <f t="shared" si="3"/>
        <v>70</v>
      </c>
      <c r="E51" s="5">
        <f t="shared" si="3"/>
        <v>2275</v>
      </c>
    </row>
    <row r="52" spans="2:5" x14ac:dyDescent="0.3">
      <c r="B52" s="1">
        <v>46</v>
      </c>
      <c r="C52" s="1">
        <v>4</v>
      </c>
      <c r="D52" s="1">
        <f t="shared" si="3"/>
        <v>70</v>
      </c>
      <c r="E52" s="5">
        <f t="shared" si="3"/>
        <v>2275</v>
      </c>
    </row>
    <row r="53" spans="2:5" x14ac:dyDescent="0.3">
      <c r="B53" s="1">
        <v>47</v>
      </c>
      <c r="C53" s="1">
        <v>4</v>
      </c>
      <c r="D53" s="1">
        <f t="shared" si="3"/>
        <v>70</v>
      </c>
      <c r="E53" s="5">
        <f t="shared" si="3"/>
        <v>2275</v>
      </c>
    </row>
    <row r="54" spans="2:5" x14ac:dyDescent="0.3">
      <c r="B54" s="1">
        <v>48</v>
      </c>
      <c r="C54" s="1">
        <v>4</v>
      </c>
      <c r="D54" s="1">
        <f t="shared" si="3"/>
        <v>70</v>
      </c>
      <c r="E54" s="5">
        <f t="shared" si="3"/>
        <v>2275</v>
      </c>
    </row>
    <row r="55" spans="2:5" x14ac:dyDescent="0.3">
      <c r="B55" s="1">
        <v>49</v>
      </c>
      <c r="C55" s="1">
        <v>5</v>
      </c>
      <c r="D55" s="1">
        <f>+D54+1</f>
        <v>71</v>
      </c>
      <c r="E55" s="5">
        <f>ROUND(+E54*(1+$E$4),0)</f>
        <v>2343</v>
      </c>
    </row>
    <row r="56" spans="2:5" x14ac:dyDescent="0.3">
      <c r="B56" s="1">
        <v>50</v>
      </c>
      <c r="C56" s="1">
        <v>5</v>
      </c>
      <c r="D56" s="1">
        <f t="shared" ref="D56:E66" si="4">+D55</f>
        <v>71</v>
      </c>
      <c r="E56" s="5">
        <f t="shared" si="4"/>
        <v>2343</v>
      </c>
    </row>
    <row r="57" spans="2:5" x14ac:dyDescent="0.3">
      <c r="B57" s="1">
        <v>51</v>
      </c>
      <c r="C57" s="1">
        <v>5</v>
      </c>
      <c r="D57" s="1">
        <f t="shared" si="4"/>
        <v>71</v>
      </c>
      <c r="E57" s="5">
        <f t="shared" si="4"/>
        <v>2343</v>
      </c>
    </row>
    <row r="58" spans="2:5" x14ac:dyDescent="0.3">
      <c r="B58" s="1">
        <v>52</v>
      </c>
      <c r="C58" s="1">
        <v>5</v>
      </c>
      <c r="D58" s="1">
        <f t="shared" si="4"/>
        <v>71</v>
      </c>
      <c r="E58" s="5">
        <f t="shared" si="4"/>
        <v>2343</v>
      </c>
    </row>
    <row r="59" spans="2:5" x14ac:dyDescent="0.3">
      <c r="B59" s="1">
        <v>53</v>
      </c>
      <c r="C59" s="1">
        <v>5</v>
      </c>
      <c r="D59" s="1">
        <f t="shared" si="4"/>
        <v>71</v>
      </c>
      <c r="E59" s="5">
        <f t="shared" si="4"/>
        <v>2343</v>
      </c>
    </row>
    <row r="60" spans="2:5" x14ac:dyDescent="0.3">
      <c r="B60" s="1">
        <v>54</v>
      </c>
      <c r="C60" s="1">
        <v>5</v>
      </c>
      <c r="D60" s="1">
        <f t="shared" si="4"/>
        <v>71</v>
      </c>
      <c r="E60" s="5">
        <f t="shared" si="4"/>
        <v>2343</v>
      </c>
    </row>
    <row r="61" spans="2:5" x14ac:dyDescent="0.3">
      <c r="B61" s="1">
        <v>55</v>
      </c>
      <c r="C61" s="1">
        <v>5</v>
      </c>
      <c r="D61" s="1">
        <f t="shared" si="4"/>
        <v>71</v>
      </c>
      <c r="E61" s="5">
        <f t="shared" si="4"/>
        <v>2343</v>
      </c>
    </row>
    <row r="62" spans="2:5" x14ac:dyDescent="0.3">
      <c r="B62" s="1">
        <v>56</v>
      </c>
      <c r="C62" s="1">
        <v>5</v>
      </c>
      <c r="D62" s="1">
        <f t="shared" si="4"/>
        <v>71</v>
      </c>
      <c r="E62" s="5">
        <f t="shared" si="4"/>
        <v>2343</v>
      </c>
    </row>
    <row r="63" spans="2:5" x14ac:dyDescent="0.3">
      <c r="B63" s="1">
        <v>57</v>
      </c>
      <c r="C63" s="1">
        <v>5</v>
      </c>
      <c r="D63" s="1">
        <f t="shared" si="4"/>
        <v>71</v>
      </c>
      <c r="E63" s="5">
        <f t="shared" si="4"/>
        <v>2343</v>
      </c>
    </row>
    <row r="64" spans="2:5" x14ac:dyDescent="0.3">
      <c r="B64" s="1">
        <v>58</v>
      </c>
      <c r="C64" s="1">
        <v>5</v>
      </c>
      <c r="D64" s="1">
        <f t="shared" si="4"/>
        <v>71</v>
      </c>
      <c r="E64" s="5">
        <f t="shared" si="4"/>
        <v>2343</v>
      </c>
    </row>
    <row r="65" spans="2:5" x14ac:dyDescent="0.3">
      <c r="B65" s="1">
        <v>59</v>
      </c>
      <c r="C65" s="1">
        <v>5</v>
      </c>
      <c r="D65" s="1">
        <f t="shared" si="4"/>
        <v>71</v>
      </c>
      <c r="E65" s="5">
        <f t="shared" si="4"/>
        <v>2343</v>
      </c>
    </row>
    <row r="66" spans="2:5" x14ac:dyDescent="0.3">
      <c r="B66" s="1">
        <v>60</v>
      </c>
      <c r="C66" s="1">
        <v>5</v>
      </c>
      <c r="D66" s="1">
        <f t="shared" si="4"/>
        <v>71</v>
      </c>
      <c r="E66" s="5">
        <f t="shared" si="4"/>
        <v>2343</v>
      </c>
    </row>
    <row r="67" spans="2:5" x14ac:dyDescent="0.3">
      <c r="B67" s="1">
        <v>61</v>
      </c>
      <c r="C67" s="1">
        <v>6</v>
      </c>
      <c r="D67" s="1">
        <f>+D66+1</f>
        <v>72</v>
      </c>
      <c r="E67" s="5">
        <f>ROUND(+E66*(1+$E$4),0)</f>
        <v>2413</v>
      </c>
    </row>
    <row r="68" spans="2:5" x14ac:dyDescent="0.3">
      <c r="B68" s="1">
        <v>62</v>
      </c>
      <c r="C68" s="1">
        <v>6</v>
      </c>
      <c r="D68" s="1">
        <f t="shared" ref="D68:E78" si="5">+D67</f>
        <v>72</v>
      </c>
      <c r="E68" s="5">
        <f t="shared" si="5"/>
        <v>2413</v>
      </c>
    </row>
    <row r="69" spans="2:5" x14ac:dyDescent="0.3">
      <c r="B69" s="1">
        <v>63</v>
      </c>
      <c r="C69" s="1">
        <v>6</v>
      </c>
      <c r="D69" s="1">
        <f t="shared" si="5"/>
        <v>72</v>
      </c>
      <c r="E69" s="5">
        <f t="shared" si="5"/>
        <v>2413</v>
      </c>
    </row>
    <row r="70" spans="2:5" x14ac:dyDescent="0.3">
      <c r="B70" s="1">
        <v>64</v>
      </c>
      <c r="C70" s="1">
        <v>6</v>
      </c>
      <c r="D70" s="1">
        <f t="shared" si="5"/>
        <v>72</v>
      </c>
      <c r="E70" s="5">
        <f t="shared" si="5"/>
        <v>2413</v>
      </c>
    </row>
    <row r="71" spans="2:5" x14ac:dyDescent="0.3">
      <c r="B71" s="1">
        <v>65</v>
      </c>
      <c r="C71" s="1">
        <v>6</v>
      </c>
      <c r="D71" s="1">
        <f t="shared" si="5"/>
        <v>72</v>
      </c>
      <c r="E71" s="5">
        <f t="shared" si="5"/>
        <v>2413</v>
      </c>
    </row>
    <row r="72" spans="2:5" x14ac:dyDescent="0.3">
      <c r="B72" s="1">
        <v>66</v>
      </c>
      <c r="C72" s="1">
        <v>6</v>
      </c>
      <c r="D72" s="1">
        <f t="shared" si="5"/>
        <v>72</v>
      </c>
      <c r="E72" s="5">
        <f t="shared" si="5"/>
        <v>2413</v>
      </c>
    </row>
    <row r="73" spans="2:5" x14ac:dyDescent="0.3">
      <c r="B73" s="1">
        <v>67</v>
      </c>
      <c r="C73" s="1">
        <v>6</v>
      </c>
      <c r="D73" s="1">
        <f t="shared" si="5"/>
        <v>72</v>
      </c>
      <c r="E73" s="5">
        <f t="shared" si="5"/>
        <v>2413</v>
      </c>
    </row>
    <row r="74" spans="2:5" x14ac:dyDescent="0.3">
      <c r="B74" s="1">
        <v>68</v>
      </c>
      <c r="C74" s="1">
        <v>6</v>
      </c>
      <c r="D74" s="1">
        <f t="shared" si="5"/>
        <v>72</v>
      </c>
      <c r="E74" s="5">
        <f t="shared" si="5"/>
        <v>2413</v>
      </c>
    </row>
    <row r="75" spans="2:5" x14ac:dyDescent="0.3">
      <c r="B75" s="1">
        <v>69</v>
      </c>
      <c r="C75" s="1">
        <v>6</v>
      </c>
      <c r="D75" s="1">
        <f t="shared" si="5"/>
        <v>72</v>
      </c>
      <c r="E75" s="5">
        <f t="shared" si="5"/>
        <v>2413</v>
      </c>
    </row>
    <row r="76" spans="2:5" x14ac:dyDescent="0.3">
      <c r="B76" s="1">
        <v>70</v>
      </c>
      <c r="C76" s="1">
        <v>6</v>
      </c>
      <c r="D76" s="1">
        <f t="shared" si="5"/>
        <v>72</v>
      </c>
      <c r="E76" s="5">
        <f t="shared" si="5"/>
        <v>2413</v>
      </c>
    </row>
    <row r="77" spans="2:5" x14ac:dyDescent="0.3">
      <c r="B77" s="1">
        <v>71</v>
      </c>
      <c r="C77" s="1">
        <v>6</v>
      </c>
      <c r="D77" s="1">
        <f t="shared" si="5"/>
        <v>72</v>
      </c>
      <c r="E77" s="5">
        <f t="shared" si="5"/>
        <v>2413</v>
      </c>
    </row>
    <row r="78" spans="2:5" x14ac:dyDescent="0.3">
      <c r="B78" s="1">
        <v>72</v>
      </c>
      <c r="C78" s="1">
        <v>6</v>
      </c>
      <c r="D78" s="1">
        <f t="shared" si="5"/>
        <v>72</v>
      </c>
      <c r="E78" s="5">
        <f t="shared" si="5"/>
        <v>2413</v>
      </c>
    </row>
    <row r="79" spans="2:5" x14ac:dyDescent="0.3">
      <c r="B79" s="1">
        <v>73</v>
      </c>
      <c r="C79" s="1">
        <v>7</v>
      </c>
      <c r="D79" s="1">
        <f>+D78+1</f>
        <v>73</v>
      </c>
      <c r="E79" s="5">
        <f>ROUND(+E78*(1+$E$4),0)</f>
        <v>2485</v>
      </c>
    </row>
    <row r="80" spans="2:5" x14ac:dyDescent="0.3">
      <c r="B80" s="1">
        <v>74</v>
      </c>
      <c r="C80" s="1">
        <v>7</v>
      </c>
      <c r="D80" s="1">
        <f t="shared" ref="D80:E90" si="6">+D79</f>
        <v>73</v>
      </c>
      <c r="E80" s="5">
        <f t="shared" si="6"/>
        <v>2485</v>
      </c>
    </row>
    <row r="81" spans="2:5" x14ac:dyDescent="0.3">
      <c r="B81" s="1">
        <v>75</v>
      </c>
      <c r="C81" s="1">
        <v>7</v>
      </c>
      <c r="D81" s="1">
        <f t="shared" si="6"/>
        <v>73</v>
      </c>
      <c r="E81" s="5">
        <f t="shared" si="6"/>
        <v>2485</v>
      </c>
    </row>
    <row r="82" spans="2:5" x14ac:dyDescent="0.3">
      <c r="B82" s="1">
        <v>76</v>
      </c>
      <c r="C82" s="1">
        <v>7</v>
      </c>
      <c r="D82" s="1">
        <f t="shared" si="6"/>
        <v>73</v>
      </c>
      <c r="E82" s="5">
        <f t="shared" si="6"/>
        <v>2485</v>
      </c>
    </row>
    <row r="83" spans="2:5" x14ac:dyDescent="0.3">
      <c r="B83" s="1">
        <v>77</v>
      </c>
      <c r="C83" s="1">
        <v>7</v>
      </c>
      <c r="D83" s="1">
        <f t="shared" si="6"/>
        <v>73</v>
      </c>
      <c r="E83" s="5">
        <f t="shared" si="6"/>
        <v>2485</v>
      </c>
    </row>
    <row r="84" spans="2:5" x14ac:dyDescent="0.3">
      <c r="B84" s="1">
        <v>78</v>
      </c>
      <c r="C84" s="1">
        <v>7</v>
      </c>
      <c r="D84" s="1">
        <f t="shared" si="6"/>
        <v>73</v>
      </c>
      <c r="E84" s="5">
        <f t="shared" si="6"/>
        <v>2485</v>
      </c>
    </row>
    <row r="85" spans="2:5" x14ac:dyDescent="0.3">
      <c r="B85" s="1">
        <v>79</v>
      </c>
      <c r="C85" s="1">
        <v>7</v>
      </c>
      <c r="D85" s="1">
        <f t="shared" si="6"/>
        <v>73</v>
      </c>
      <c r="E85" s="5">
        <f t="shared" si="6"/>
        <v>2485</v>
      </c>
    </row>
    <row r="86" spans="2:5" x14ac:dyDescent="0.3">
      <c r="B86" s="1">
        <v>80</v>
      </c>
      <c r="C86" s="1">
        <v>7</v>
      </c>
      <c r="D86" s="1">
        <f t="shared" si="6"/>
        <v>73</v>
      </c>
      <c r="E86" s="5">
        <f t="shared" si="6"/>
        <v>2485</v>
      </c>
    </row>
    <row r="87" spans="2:5" x14ac:dyDescent="0.3">
      <c r="B87" s="1">
        <v>81</v>
      </c>
      <c r="C87" s="1">
        <v>7</v>
      </c>
      <c r="D87" s="1">
        <f t="shared" si="6"/>
        <v>73</v>
      </c>
      <c r="E87" s="5">
        <f t="shared" si="6"/>
        <v>2485</v>
      </c>
    </row>
    <row r="88" spans="2:5" x14ac:dyDescent="0.3">
      <c r="B88" s="1">
        <v>82</v>
      </c>
      <c r="C88" s="1">
        <v>7</v>
      </c>
      <c r="D88" s="1">
        <f t="shared" si="6"/>
        <v>73</v>
      </c>
      <c r="E88" s="5">
        <f t="shared" si="6"/>
        <v>2485</v>
      </c>
    </row>
    <row r="89" spans="2:5" x14ac:dyDescent="0.3">
      <c r="B89" s="1">
        <v>83</v>
      </c>
      <c r="C89" s="1">
        <v>7</v>
      </c>
      <c r="D89" s="1">
        <f t="shared" si="6"/>
        <v>73</v>
      </c>
      <c r="E89" s="5">
        <f t="shared" si="6"/>
        <v>2485</v>
      </c>
    </row>
    <row r="90" spans="2:5" x14ac:dyDescent="0.3">
      <c r="B90" s="1">
        <v>84</v>
      </c>
      <c r="C90" s="1">
        <v>7</v>
      </c>
      <c r="D90" s="1">
        <f t="shared" si="6"/>
        <v>73</v>
      </c>
      <c r="E90" s="5">
        <f t="shared" si="6"/>
        <v>2485</v>
      </c>
    </row>
    <row r="91" spans="2:5" x14ac:dyDescent="0.3">
      <c r="B91" s="1">
        <v>85</v>
      </c>
      <c r="C91" s="1">
        <v>8</v>
      </c>
      <c r="D91" s="1">
        <f>+D90+1</f>
        <v>74</v>
      </c>
      <c r="E91" s="5">
        <f>ROUND(+E90*(1+$E$4),0)</f>
        <v>2560</v>
      </c>
    </row>
    <row r="92" spans="2:5" x14ac:dyDescent="0.3">
      <c r="B92" s="1">
        <v>86</v>
      </c>
      <c r="C92" s="1">
        <v>8</v>
      </c>
      <c r="D92" s="1">
        <f t="shared" ref="D92:E102" si="7">+D91</f>
        <v>74</v>
      </c>
      <c r="E92" s="5">
        <f t="shared" si="7"/>
        <v>2560</v>
      </c>
    </row>
    <row r="93" spans="2:5" x14ac:dyDescent="0.3">
      <c r="B93" s="1">
        <v>87</v>
      </c>
      <c r="C93" s="1">
        <v>8</v>
      </c>
      <c r="D93" s="1">
        <f t="shared" si="7"/>
        <v>74</v>
      </c>
      <c r="E93" s="5">
        <f t="shared" si="7"/>
        <v>2560</v>
      </c>
    </row>
    <row r="94" spans="2:5" x14ac:dyDescent="0.3">
      <c r="B94" s="1">
        <v>88</v>
      </c>
      <c r="C94" s="1">
        <v>8</v>
      </c>
      <c r="D94" s="1">
        <f t="shared" si="7"/>
        <v>74</v>
      </c>
      <c r="E94" s="5">
        <f t="shared" si="7"/>
        <v>2560</v>
      </c>
    </row>
    <row r="95" spans="2:5" x14ac:dyDescent="0.3">
      <c r="B95" s="1">
        <v>89</v>
      </c>
      <c r="C95" s="1">
        <v>8</v>
      </c>
      <c r="D95" s="1">
        <f t="shared" si="7"/>
        <v>74</v>
      </c>
      <c r="E95" s="5">
        <f t="shared" si="7"/>
        <v>2560</v>
      </c>
    </row>
    <row r="96" spans="2:5" x14ac:dyDescent="0.3">
      <c r="B96" s="1">
        <v>90</v>
      </c>
      <c r="C96" s="1">
        <v>8</v>
      </c>
      <c r="D96" s="1">
        <f t="shared" si="7"/>
        <v>74</v>
      </c>
      <c r="E96" s="5">
        <f t="shared" si="7"/>
        <v>2560</v>
      </c>
    </row>
    <row r="97" spans="2:5" x14ac:dyDescent="0.3">
      <c r="B97" s="1">
        <v>91</v>
      </c>
      <c r="C97" s="1">
        <v>8</v>
      </c>
      <c r="D97" s="1">
        <f t="shared" si="7"/>
        <v>74</v>
      </c>
      <c r="E97" s="5">
        <f t="shared" si="7"/>
        <v>2560</v>
      </c>
    </row>
    <row r="98" spans="2:5" x14ac:dyDescent="0.3">
      <c r="B98" s="1">
        <v>92</v>
      </c>
      <c r="C98" s="1">
        <v>8</v>
      </c>
      <c r="D98" s="1">
        <f t="shared" si="7"/>
        <v>74</v>
      </c>
      <c r="E98" s="5">
        <f t="shared" si="7"/>
        <v>2560</v>
      </c>
    </row>
    <row r="99" spans="2:5" x14ac:dyDescent="0.3">
      <c r="B99" s="1">
        <v>93</v>
      </c>
      <c r="C99" s="1">
        <v>8</v>
      </c>
      <c r="D99" s="1">
        <f t="shared" si="7"/>
        <v>74</v>
      </c>
      <c r="E99" s="5">
        <f t="shared" si="7"/>
        <v>2560</v>
      </c>
    </row>
    <row r="100" spans="2:5" x14ac:dyDescent="0.3">
      <c r="B100" s="1">
        <v>94</v>
      </c>
      <c r="C100" s="1">
        <v>8</v>
      </c>
      <c r="D100" s="1">
        <f t="shared" si="7"/>
        <v>74</v>
      </c>
      <c r="E100" s="5">
        <f t="shared" si="7"/>
        <v>2560</v>
      </c>
    </row>
    <row r="101" spans="2:5" x14ac:dyDescent="0.3">
      <c r="B101" s="1">
        <v>95</v>
      </c>
      <c r="C101" s="1">
        <v>8</v>
      </c>
      <c r="D101" s="1">
        <f t="shared" si="7"/>
        <v>74</v>
      </c>
      <c r="E101" s="5">
        <f t="shared" si="7"/>
        <v>2560</v>
      </c>
    </row>
    <row r="102" spans="2:5" x14ac:dyDescent="0.3">
      <c r="B102" s="1">
        <v>96</v>
      </c>
      <c r="C102" s="1">
        <v>8</v>
      </c>
      <c r="D102" s="1">
        <f t="shared" si="7"/>
        <v>74</v>
      </c>
      <c r="E102" s="5">
        <f t="shared" si="7"/>
        <v>2560</v>
      </c>
    </row>
    <row r="103" spans="2:5" x14ac:dyDescent="0.3">
      <c r="B103" s="1">
        <v>97</v>
      </c>
      <c r="C103" s="1">
        <v>9</v>
      </c>
      <c r="D103" s="1">
        <f>+D102+1</f>
        <v>75</v>
      </c>
      <c r="E103" s="5">
        <f>ROUND(+E102*(1+$E$4),0)</f>
        <v>2637</v>
      </c>
    </row>
    <row r="104" spans="2:5" x14ac:dyDescent="0.3">
      <c r="B104" s="1">
        <v>98</v>
      </c>
      <c r="C104" s="1">
        <v>9</v>
      </c>
      <c r="D104" s="1">
        <f t="shared" ref="D104:E114" si="8">+D103</f>
        <v>75</v>
      </c>
      <c r="E104" s="5">
        <f t="shared" si="8"/>
        <v>2637</v>
      </c>
    </row>
    <row r="105" spans="2:5" x14ac:dyDescent="0.3">
      <c r="B105" s="1">
        <v>99</v>
      </c>
      <c r="C105" s="1">
        <v>9</v>
      </c>
      <c r="D105" s="1">
        <f t="shared" si="8"/>
        <v>75</v>
      </c>
      <c r="E105" s="5">
        <f t="shared" si="8"/>
        <v>2637</v>
      </c>
    </row>
    <row r="106" spans="2:5" x14ac:dyDescent="0.3">
      <c r="B106" s="1">
        <v>100</v>
      </c>
      <c r="C106" s="1">
        <v>9</v>
      </c>
      <c r="D106" s="1">
        <f t="shared" si="8"/>
        <v>75</v>
      </c>
      <c r="E106" s="5">
        <f t="shared" si="8"/>
        <v>2637</v>
      </c>
    </row>
    <row r="107" spans="2:5" x14ac:dyDescent="0.3">
      <c r="B107" s="1">
        <v>101</v>
      </c>
      <c r="C107" s="1">
        <v>9</v>
      </c>
      <c r="D107" s="1">
        <f t="shared" si="8"/>
        <v>75</v>
      </c>
      <c r="E107" s="5">
        <f t="shared" si="8"/>
        <v>2637</v>
      </c>
    </row>
    <row r="108" spans="2:5" x14ac:dyDescent="0.3">
      <c r="B108" s="1">
        <v>102</v>
      </c>
      <c r="C108" s="1">
        <v>9</v>
      </c>
      <c r="D108" s="1">
        <f t="shared" si="8"/>
        <v>75</v>
      </c>
      <c r="E108" s="5">
        <f t="shared" si="8"/>
        <v>2637</v>
      </c>
    </row>
    <row r="109" spans="2:5" x14ac:dyDescent="0.3">
      <c r="B109" s="1">
        <v>103</v>
      </c>
      <c r="C109" s="1">
        <v>9</v>
      </c>
      <c r="D109" s="1">
        <f t="shared" si="8"/>
        <v>75</v>
      </c>
      <c r="E109" s="5">
        <f t="shared" si="8"/>
        <v>2637</v>
      </c>
    </row>
    <row r="110" spans="2:5" x14ac:dyDescent="0.3">
      <c r="B110" s="1">
        <v>104</v>
      </c>
      <c r="C110" s="1">
        <v>9</v>
      </c>
      <c r="D110" s="1">
        <f t="shared" si="8"/>
        <v>75</v>
      </c>
      <c r="E110" s="5">
        <f t="shared" si="8"/>
        <v>2637</v>
      </c>
    </row>
    <row r="111" spans="2:5" x14ac:dyDescent="0.3">
      <c r="B111" s="1">
        <v>105</v>
      </c>
      <c r="C111" s="1">
        <v>9</v>
      </c>
      <c r="D111" s="1">
        <f t="shared" si="8"/>
        <v>75</v>
      </c>
      <c r="E111" s="5">
        <f t="shared" si="8"/>
        <v>2637</v>
      </c>
    </row>
    <row r="112" spans="2:5" x14ac:dyDescent="0.3">
      <c r="B112" s="1">
        <v>106</v>
      </c>
      <c r="C112" s="1">
        <v>9</v>
      </c>
      <c r="D112" s="1">
        <f t="shared" si="8"/>
        <v>75</v>
      </c>
      <c r="E112" s="5">
        <f t="shared" si="8"/>
        <v>2637</v>
      </c>
    </row>
    <row r="113" spans="2:5" x14ac:dyDescent="0.3">
      <c r="B113" s="1">
        <v>107</v>
      </c>
      <c r="C113" s="1">
        <v>9</v>
      </c>
      <c r="D113" s="1">
        <f t="shared" si="8"/>
        <v>75</v>
      </c>
      <c r="E113" s="5">
        <f t="shared" si="8"/>
        <v>2637</v>
      </c>
    </row>
    <row r="114" spans="2:5" x14ac:dyDescent="0.3">
      <c r="B114" s="1">
        <v>108</v>
      </c>
      <c r="C114" s="1">
        <v>9</v>
      </c>
      <c r="D114" s="1">
        <f t="shared" si="8"/>
        <v>75</v>
      </c>
      <c r="E114" s="5">
        <f t="shared" si="8"/>
        <v>2637</v>
      </c>
    </row>
    <row r="115" spans="2:5" x14ac:dyDescent="0.3">
      <c r="B115" s="1">
        <v>109</v>
      </c>
      <c r="C115" s="1">
        <v>10</v>
      </c>
      <c r="D115" s="1">
        <f>+D114+1</f>
        <v>76</v>
      </c>
      <c r="E115" s="5">
        <f>ROUND(+E114*(1+$E$4),0)</f>
        <v>2716</v>
      </c>
    </row>
    <row r="116" spans="2:5" x14ac:dyDescent="0.3">
      <c r="B116" s="1">
        <v>110</v>
      </c>
      <c r="C116" s="1">
        <v>10</v>
      </c>
      <c r="D116" s="1">
        <f t="shared" ref="D116:E126" si="9">+D115</f>
        <v>76</v>
      </c>
      <c r="E116" s="5">
        <f t="shared" si="9"/>
        <v>2716</v>
      </c>
    </row>
    <row r="117" spans="2:5" x14ac:dyDescent="0.3">
      <c r="B117" s="1">
        <v>111</v>
      </c>
      <c r="C117" s="1">
        <v>10</v>
      </c>
      <c r="D117" s="1">
        <f t="shared" si="9"/>
        <v>76</v>
      </c>
      <c r="E117" s="5">
        <f t="shared" si="9"/>
        <v>2716</v>
      </c>
    </row>
    <row r="118" spans="2:5" x14ac:dyDescent="0.3">
      <c r="B118" s="1">
        <v>112</v>
      </c>
      <c r="C118" s="1">
        <v>10</v>
      </c>
      <c r="D118" s="1">
        <f t="shared" si="9"/>
        <v>76</v>
      </c>
      <c r="E118" s="5">
        <f t="shared" si="9"/>
        <v>2716</v>
      </c>
    </row>
    <row r="119" spans="2:5" x14ac:dyDescent="0.3">
      <c r="B119" s="1">
        <v>113</v>
      </c>
      <c r="C119" s="1">
        <v>10</v>
      </c>
      <c r="D119" s="1">
        <f t="shared" si="9"/>
        <v>76</v>
      </c>
      <c r="E119" s="5">
        <f t="shared" si="9"/>
        <v>2716</v>
      </c>
    </row>
    <row r="120" spans="2:5" x14ac:dyDescent="0.3">
      <c r="B120" s="1">
        <v>114</v>
      </c>
      <c r="C120" s="1">
        <v>10</v>
      </c>
      <c r="D120" s="1">
        <f t="shared" si="9"/>
        <v>76</v>
      </c>
      <c r="E120" s="5">
        <f t="shared" si="9"/>
        <v>2716</v>
      </c>
    </row>
    <row r="121" spans="2:5" x14ac:dyDescent="0.3">
      <c r="B121" s="1">
        <v>115</v>
      </c>
      <c r="C121" s="1">
        <v>10</v>
      </c>
      <c r="D121" s="1">
        <f t="shared" si="9"/>
        <v>76</v>
      </c>
      <c r="E121" s="5">
        <f t="shared" si="9"/>
        <v>2716</v>
      </c>
    </row>
    <row r="122" spans="2:5" x14ac:dyDescent="0.3">
      <c r="B122" s="1">
        <v>116</v>
      </c>
      <c r="C122" s="1">
        <v>10</v>
      </c>
      <c r="D122" s="1">
        <f t="shared" si="9"/>
        <v>76</v>
      </c>
      <c r="E122" s="5">
        <f t="shared" si="9"/>
        <v>2716</v>
      </c>
    </row>
    <row r="123" spans="2:5" x14ac:dyDescent="0.3">
      <c r="B123" s="1">
        <v>117</v>
      </c>
      <c r="C123" s="1">
        <v>10</v>
      </c>
      <c r="D123" s="1">
        <f t="shared" si="9"/>
        <v>76</v>
      </c>
      <c r="E123" s="5">
        <f t="shared" si="9"/>
        <v>2716</v>
      </c>
    </row>
    <row r="124" spans="2:5" x14ac:dyDescent="0.3">
      <c r="B124" s="1">
        <v>118</v>
      </c>
      <c r="C124" s="1">
        <v>10</v>
      </c>
      <c r="D124" s="1">
        <f t="shared" si="9"/>
        <v>76</v>
      </c>
      <c r="E124" s="5">
        <f t="shared" si="9"/>
        <v>2716</v>
      </c>
    </row>
    <row r="125" spans="2:5" x14ac:dyDescent="0.3">
      <c r="B125" s="1">
        <v>119</v>
      </c>
      <c r="C125" s="1">
        <v>10</v>
      </c>
      <c r="D125" s="1">
        <f t="shared" si="9"/>
        <v>76</v>
      </c>
      <c r="E125" s="5">
        <f t="shared" si="9"/>
        <v>2716</v>
      </c>
    </row>
    <row r="126" spans="2:5" x14ac:dyDescent="0.3">
      <c r="B126" s="1">
        <v>120</v>
      </c>
      <c r="C126" s="1">
        <v>10</v>
      </c>
      <c r="D126" s="1">
        <f t="shared" si="9"/>
        <v>76</v>
      </c>
      <c r="E126" s="5">
        <f t="shared" si="9"/>
        <v>2716</v>
      </c>
    </row>
    <row r="127" spans="2:5" x14ac:dyDescent="0.3">
      <c r="B127" s="1">
        <v>121</v>
      </c>
      <c r="C127" s="1">
        <v>11</v>
      </c>
      <c r="D127" s="1">
        <f>+D126+1</f>
        <v>77</v>
      </c>
      <c r="E127" s="5">
        <f>ROUND(+E126*(1+$E$4),0)</f>
        <v>2797</v>
      </c>
    </row>
    <row r="128" spans="2:5" x14ac:dyDescent="0.3">
      <c r="B128" s="1">
        <v>122</v>
      </c>
      <c r="C128" s="1">
        <v>11</v>
      </c>
      <c r="D128" s="1">
        <f t="shared" ref="D128:E138" si="10">+D127</f>
        <v>77</v>
      </c>
      <c r="E128" s="5">
        <f t="shared" si="10"/>
        <v>2797</v>
      </c>
    </row>
    <row r="129" spans="2:5" x14ac:dyDescent="0.3">
      <c r="B129" s="1">
        <v>123</v>
      </c>
      <c r="C129" s="1">
        <v>11</v>
      </c>
      <c r="D129" s="1">
        <f t="shared" si="10"/>
        <v>77</v>
      </c>
      <c r="E129" s="5">
        <f t="shared" si="10"/>
        <v>2797</v>
      </c>
    </row>
    <row r="130" spans="2:5" x14ac:dyDescent="0.3">
      <c r="B130" s="1">
        <v>124</v>
      </c>
      <c r="C130" s="1">
        <v>11</v>
      </c>
      <c r="D130" s="1">
        <f t="shared" si="10"/>
        <v>77</v>
      </c>
      <c r="E130" s="5">
        <f t="shared" si="10"/>
        <v>2797</v>
      </c>
    </row>
    <row r="131" spans="2:5" x14ac:dyDescent="0.3">
      <c r="B131" s="1">
        <v>125</v>
      </c>
      <c r="C131" s="1">
        <v>11</v>
      </c>
      <c r="D131" s="1">
        <f t="shared" si="10"/>
        <v>77</v>
      </c>
      <c r="E131" s="5">
        <f t="shared" si="10"/>
        <v>2797</v>
      </c>
    </row>
    <row r="132" spans="2:5" x14ac:dyDescent="0.3">
      <c r="B132" s="1">
        <v>126</v>
      </c>
      <c r="C132" s="1">
        <v>11</v>
      </c>
      <c r="D132" s="1">
        <f t="shared" si="10"/>
        <v>77</v>
      </c>
      <c r="E132" s="5">
        <f t="shared" si="10"/>
        <v>2797</v>
      </c>
    </row>
    <row r="133" spans="2:5" x14ac:dyDescent="0.3">
      <c r="B133" s="1">
        <v>127</v>
      </c>
      <c r="C133" s="1">
        <v>11</v>
      </c>
      <c r="D133" s="1">
        <f t="shared" si="10"/>
        <v>77</v>
      </c>
      <c r="E133" s="5">
        <f t="shared" si="10"/>
        <v>2797</v>
      </c>
    </row>
    <row r="134" spans="2:5" x14ac:dyDescent="0.3">
      <c r="B134" s="1">
        <v>128</v>
      </c>
      <c r="C134" s="1">
        <v>11</v>
      </c>
      <c r="D134" s="1">
        <f t="shared" si="10"/>
        <v>77</v>
      </c>
      <c r="E134" s="5">
        <f t="shared" si="10"/>
        <v>2797</v>
      </c>
    </row>
    <row r="135" spans="2:5" x14ac:dyDescent="0.3">
      <c r="B135" s="1">
        <v>129</v>
      </c>
      <c r="C135" s="1">
        <v>11</v>
      </c>
      <c r="D135" s="1">
        <f t="shared" si="10"/>
        <v>77</v>
      </c>
      <c r="E135" s="5">
        <f t="shared" si="10"/>
        <v>2797</v>
      </c>
    </row>
    <row r="136" spans="2:5" x14ac:dyDescent="0.3">
      <c r="B136" s="1">
        <v>130</v>
      </c>
      <c r="C136" s="1">
        <v>11</v>
      </c>
      <c r="D136" s="1">
        <f t="shared" si="10"/>
        <v>77</v>
      </c>
      <c r="E136" s="5">
        <f t="shared" si="10"/>
        <v>2797</v>
      </c>
    </row>
    <row r="137" spans="2:5" x14ac:dyDescent="0.3">
      <c r="B137" s="1">
        <v>131</v>
      </c>
      <c r="C137" s="1">
        <v>11</v>
      </c>
      <c r="D137" s="1">
        <f t="shared" si="10"/>
        <v>77</v>
      </c>
      <c r="E137" s="5">
        <f t="shared" si="10"/>
        <v>2797</v>
      </c>
    </row>
    <row r="138" spans="2:5" x14ac:dyDescent="0.3">
      <c r="B138" s="1">
        <v>132</v>
      </c>
      <c r="C138" s="1">
        <v>11</v>
      </c>
      <c r="D138" s="1">
        <f t="shared" si="10"/>
        <v>77</v>
      </c>
      <c r="E138" s="5">
        <f t="shared" si="10"/>
        <v>2797</v>
      </c>
    </row>
    <row r="139" spans="2:5" x14ac:dyDescent="0.3">
      <c r="B139" s="1">
        <v>133</v>
      </c>
      <c r="C139" s="1">
        <v>12</v>
      </c>
      <c r="D139" s="1">
        <f>+D138+1</f>
        <v>78</v>
      </c>
      <c r="E139" s="5">
        <f>ROUND(+E138*(1+$E$4),0)</f>
        <v>2881</v>
      </c>
    </row>
    <row r="140" spans="2:5" x14ac:dyDescent="0.3">
      <c r="B140" s="1">
        <v>134</v>
      </c>
      <c r="C140" s="1">
        <v>12</v>
      </c>
      <c r="D140" s="1">
        <f t="shared" ref="D140:E150" si="11">+D139</f>
        <v>78</v>
      </c>
      <c r="E140" s="5">
        <f t="shared" si="11"/>
        <v>2881</v>
      </c>
    </row>
    <row r="141" spans="2:5" x14ac:dyDescent="0.3">
      <c r="B141" s="1">
        <v>135</v>
      </c>
      <c r="C141" s="1">
        <v>12</v>
      </c>
      <c r="D141" s="1">
        <f t="shared" si="11"/>
        <v>78</v>
      </c>
      <c r="E141" s="5">
        <f t="shared" si="11"/>
        <v>2881</v>
      </c>
    </row>
    <row r="142" spans="2:5" x14ac:dyDescent="0.3">
      <c r="B142" s="1">
        <v>136</v>
      </c>
      <c r="C142" s="1">
        <v>12</v>
      </c>
      <c r="D142" s="1">
        <f t="shared" si="11"/>
        <v>78</v>
      </c>
      <c r="E142" s="5">
        <f t="shared" si="11"/>
        <v>2881</v>
      </c>
    </row>
    <row r="143" spans="2:5" x14ac:dyDescent="0.3">
      <c r="B143" s="1">
        <v>137</v>
      </c>
      <c r="C143" s="1">
        <v>12</v>
      </c>
      <c r="D143" s="1">
        <f t="shared" si="11"/>
        <v>78</v>
      </c>
      <c r="E143" s="5">
        <f t="shared" si="11"/>
        <v>2881</v>
      </c>
    </row>
    <row r="144" spans="2:5" x14ac:dyDescent="0.3">
      <c r="B144" s="1">
        <v>138</v>
      </c>
      <c r="C144" s="1">
        <v>12</v>
      </c>
      <c r="D144" s="1">
        <f t="shared" si="11"/>
        <v>78</v>
      </c>
      <c r="E144" s="5">
        <f t="shared" si="11"/>
        <v>2881</v>
      </c>
    </row>
    <row r="145" spans="2:5" x14ac:dyDescent="0.3">
      <c r="B145" s="1">
        <v>139</v>
      </c>
      <c r="C145" s="1">
        <v>12</v>
      </c>
      <c r="D145" s="1">
        <f t="shared" si="11"/>
        <v>78</v>
      </c>
      <c r="E145" s="5">
        <f t="shared" si="11"/>
        <v>2881</v>
      </c>
    </row>
    <row r="146" spans="2:5" x14ac:dyDescent="0.3">
      <c r="B146" s="1">
        <v>140</v>
      </c>
      <c r="C146" s="1">
        <v>12</v>
      </c>
      <c r="D146" s="1">
        <f t="shared" si="11"/>
        <v>78</v>
      </c>
      <c r="E146" s="5">
        <f t="shared" si="11"/>
        <v>2881</v>
      </c>
    </row>
    <row r="147" spans="2:5" x14ac:dyDescent="0.3">
      <c r="B147" s="1">
        <v>141</v>
      </c>
      <c r="C147" s="1">
        <v>12</v>
      </c>
      <c r="D147" s="1">
        <f t="shared" si="11"/>
        <v>78</v>
      </c>
      <c r="E147" s="5">
        <f t="shared" si="11"/>
        <v>2881</v>
      </c>
    </row>
    <row r="148" spans="2:5" x14ac:dyDescent="0.3">
      <c r="B148" s="1">
        <v>142</v>
      </c>
      <c r="C148" s="1">
        <v>12</v>
      </c>
      <c r="D148" s="1">
        <f t="shared" si="11"/>
        <v>78</v>
      </c>
      <c r="E148" s="5">
        <f t="shared" si="11"/>
        <v>2881</v>
      </c>
    </row>
    <row r="149" spans="2:5" x14ac:dyDescent="0.3">
      <c r="B149" s="1">
        <v>143</v>
      </c>
      <c r="C149" s="1">
        <v>12</v>
      </c>
      <c r="D149" s="1">
        <f t="shared" si="11"/>
        <v>78</v>
      </c>
      <c r="E149" s="5">
        <f t="shared" si="11"/>
        <v>2881</v>
      </c>
    </row>
    <row r="150" spans="2:5" x14ac:dyDescent="0.3">
      <c r="B150" s="1">
        <v>144</v>
      </c>
      <c r="C150" s="1">
        <v>12</v>
      </c>
      <c r="D150" s="1">
        <f t="shared" si="11"/>
        <v>78</v>
      </c>
      <c r="E150" s="5">
        <f t="shared" si="11"/>
        <v>2881</v>
      </c>
    </row>
    <row r="151" spans="2:5" x14ac:dyDescent="0.3">
      <c r="B151" s="1">
        <v>145</v>
      </c>
      <c r="C151" s="1">
        <v>13</v>
      </c>
      <c r="D151" s="1">
        <f>+D150+1</f>
        <v>79</v>
      </c>
      <c r="E151" s="5">
        <f>ROUND(+E150*(1+$E$4),0)</f>
        <v>2967</v>
      </c>
    </row>
    <row r="152" spans="2:5" x14ac:dyDescent="0.3">
      <c r="B152" s="1">
        <v>146</v>
      </c>
      <c r="C152" s="1">
        <v>13</v>
      </c>
      <c r="D152" s="1">
        <f t="shared" ref="D152:E162" si="12">+D151</f>
        <v>79</v>
      </c>
      <c r="E152" s="5">
        <f t="shared" si="12"/>
        <v>2967</v>
      </c>
    </row>
    <row r="153" spans="2:5" x14ac:dyDescent="0.3">
      <c r="B153" s="1">
        <v>147</v>
      </c>
      <c r="C153" s="1">
        <v>13</v>
      </c>
      <c r="D153" s="1">
        <f t="shared" si="12"/>
        <v>79</v>
      </c>
      <c r="E153" s="5">
        <f t="shared" si="12"/>
        <v>2967</v>
      </c>
    </row>
    <row r="154" spans="2:5" x14ac:dyDescent="0.3">
      <c r="B154" s="1">
        <v>148</v>
      </c>
      <c r="C154" s="1">
        <v>13</v>
      </c>
      <c r="D154" s="1">
        <f t="shared" si="12"/>
        <v>79</v>
      </c>
      <c r="E154" s="5">
        <f t="shared" si="12"/>
        <v>2967</v>
      </c>
    </row>
    <row r="155" spans="2:5" x14ac:dyDescent="0.3">
      <c r="B155" s="1">
        <v>149</v>
      </c>
      <c r="C155" s="1">
        <v>13</v>
      </c>
      <c r="D155" s="1">
        <f t="shared" si="12"/>
        <v>79</v>
      </c>
      <c r="E155" s="5">
        <f t="shared" si="12"/>
        <v>2967</v>
      </c>
    </row>
    <row r="156" spans="2:5" x14ac:dyDescent="0.3">
      <c r="B156" s="1">
        <v>150</v>
      </c>
      <c r="C156" s="1">
        <v>13</v>
      </c>
      <c r="D156" s="1">
        <f t="shared" si="12"/>
        <v>79</v>
      </c>
      <c r="E156" s="5">
        <f t="shared" si="12"/>
        <v>2967</v>
      </c>
    </row>
    <row r="157" spans="2:5" x14ac:dyDescent="0.3">
      <c r="B157" s="1">
        <v>151</v>
      </c>
      <c r="C157" s="1">
        <v>13</v>
      </c>
      <c r="D157" s="1">
        <f t="shared" si="12"/>
        <v>79</v>
      </c>
      <c r="E157" s="5">
        <f t="shared" si="12"/>
        <v>2967</v>
      </c>
    </row>
    <row r="158" spans="2:5" x14ac:dyDescent="0.3">
      <c r="B158" s="1">
        <v>152</v>
      </c>
      <c r="C158" s="1">
        <v>13</v>
      </c>
      <c r="D158" s="1">
        <f t="shared" si="12"/>
        <v>79</v>
      </c>
      <c r="E158" s="5">
        <f t="shared" si="12"/>
        <v>2967</v>
      </c>
    </row>
    <row r="159" spans="2:5" x14ac:dyDescent="0.3">
      <c r="B159" s="1">
        <v>153</v>
      </c>
      <c r="C159" s="1">
        <v>13</v>
      </c>
      <c r="D159" s="1">
        <f t="shared" si="12"/>
        <v>79</v>
      </c>
      <c r="E159" s="5">
        <f t="shared" si="12"/>
        <v>2967</v>
      </c>
    </row>
    <row r="160" spans="2:5" x14ac:dyDescent="0.3">
      <c r="B160" s="1">
        <v>154</v>
      </c>
      <c r="C160" s="1">
        <v>13</v>
      </c>
      <c r="D160" s="1">
        <f t="shared" si="12"/>
        <v>79</v>
      </c>
      <c r="E160" s="5">
        <f t="shared" si="12"/>
        <v>2967</v>
      </c>
    </row>
    <row r="161" spans="2:5" x14ac:dyDescent="0.3">
      <c r="B161" s="1">
        <v>155</v>
      </c>
      <c r="C161" s="1">
        <v>13</v>
      </c>
      <c r="D161" s="1">
        <f t="shared" si="12"/>
        <v>79</v>
      </c>
      <c r="E161" s="5">
        <f t="shared" si="12"/>
        <v>2967</v>
      </c>
    </row>
    <row r="162" spans="2:5" x14ac:dyDescent="0.3">
      <c r="B162" s="1">
        <v>156</v>
      </c>
      <c r="C162" s="1">
        <v>13</v>
      </c>
      <c r="D162" s="1">
        <f t="shared" si="12"/>
        <v>79</v>
      </c>
      <c r="E162" s="5">
        <f t="shared" si="12"/>
        <v>2967</v>
      </c>
    </row>
    <row r="163" spans="2:5" x14ac:dyDescent="0.3">
      <c r="B163" s="1">
        <v>157</v>
      </c>
      <c r="C163" s="1">
        <v>14</v>
      </c>
      <c r="D163" s="1">
        <f>+D162+1</f>
        <v>80</v>
      </c>
      <c r="E163" s="5">
        <f>ROUND(+E162*(1+$E$4),0)</f>
        <v>3056</v>
      </c>
    </row>
    <row r="164" spans="2:5" x14ac:dyDescent="0.3">
      <c r="B164" s="1">
        <v>158</v>
      </c>
      <c r="C164" s="1">
        <v>14</v>
      </c>
      <c r="D164" s="1">
        <f t="shared" ref="D164:E174" si="13">+D163</f>
        <v>80</v>
      </c>
      <c r="E164" s="5">
        <f t="shared" si="13"/>
        <v>3056</v>
      </c>
    </row>
    <row r="165" spans="2:5" x14ac:dyDescent="0.3">
      <c r="B165" s="1">
        <v>159</v>
      </c>
      <c r="C165" s="1">
        <v>14</v>
      </c>
      <c r="D165" s="1">
        <f t="shared" si="13"/>
        <v>80</v>
      </c>
      <c r="E165" s="5">
        <f t="shared" si="13"/>
        <v>3056</v>
      </c>
    </row>
    <row r="166" spans="2:5" x14ac:dyDescent="0.3">
      <c r="B166" s="1">
        <v>160</v>
      </c>
      <c r="C166" s="1">
        <v>14</v>
      </c>
      <c r="D166" s="1">
        <f t="shared" si="13"/>
        <v>80</v>
      </c>
      <c r="E166" s="5">
        <f t="shared" si="13"/>
        <v>3056</v>
      </c>
    </row>
    <row r="167" spans="2:5" x14ac:dyDescent="0.3">
      <c r="B167" s="1">
        <v>161</v>
      </c>
      <c r="C167" s="1">
        <v>14</v>
      </c>
      <c r="D167" s="1">
        <f t="shared" si="13"/>
        <v>80</v>
      </c>
      <c r="E167" s="5">
        <f t="shared" si="13"/>
        <v>3056</v>
      </c>
    </row>
    <row r="168" spans="2:5" x14ac:dyDescent="0.3">
      <c r="B168" s="1">
        <v>162</v>
      </c>
      <c r="C168" s="1">
        <v>14</v>
      </c>
      <c r="D168" s="1">
        <f t="shared" si="13"/>
        <v>80</v>
      </c>
      <c r="E168" s="5">
        <f t="shared" si="13"/>
        <v>3056</v>
      </c>
    </row>
    <row r="169" spans="2:5" x14ac:dyDescent="0.3">
      <c r="B169" s="1">
        <v>163</v>
      </c>
      <c r="C169" s="1">
        <v>14</v>
      </c>
      <c r="D169" s="1">
        <f t="shared" si="13"/>
        <v>80</v>
      </c>
      <c r="E169" s="5">
        <f t="shared" si="13"/>
        <v>3056</v>
      </c>
    </row>
    <row r="170" spans="2:5" x14ac:dyDescent="0.3">
      <c r="B170" s="1">
        <v>164</v>
      </c>
      <c r="C170" s="1">
        <v>14</v>
      </c>
      <c r="D170" s="1">
        <f t="shared" si="13"/>
        <v>80</v>
      </c>
      <c r="E170" s="5">
        <f t="shared" si="13"/>
        <v>3056</v>
      </c>
    </row>
    <row r="171" spans="2:5" x14ac:dyDescent="0.3">
      <c r="B171" s="1">
        <v>165</v>
      </c>
      <c r="C171" s="1">
        <v>14</v>
      </c>
      <c r="D171" s="1">
        <f t="shared" si="13"/>
        <v>80</v>
      </c>
      <c r="E171" s="5">
        <f t="shared" si="13"/>
        <v>3056</v>
      </c>
    </row>
    <row r="172" spans="2:5" x14ac:dyDescent="0.3">
      <c r="B172" s="1">
        <v>166</v>
      </c>
      <c r="C172" s="1">
        <v>14</v>
      </c>
      <c r="D172" s="1">
        <f t="shared" si="13"/>
        <v>80</v>
      </c>
      <c r="E172" s="5">
        <f t="shared" si="13"/>
        <v>3056</v>
      </c>
    </row>
    <row r="173" spans="2:5" x14ac:dyDescent="0.3">
      <c r="B173" s="1">
        <v>167</v>
      </c>
      <c r="C173" s="1">
        <v>14</v>
      </c>
      <c r="D173" s="1">
        <f t="shared" si="13"/>
        <v>80</v>
      </c>
      <c r="E173" s="5">
        <f t="shared" si="13"/>
        <v>3056</v>
      </c>
    </row>
    <row r="174" spans="2:5" x14ac:dyDescent="0.3">
      <c r="B174" s="1">
        <v>168</v>
      </c>
      <c r="C174" s="1">
        <v>14</v>
      </c>
      <c r="D174" s="1">
        <f t="shared" si="13"/>
        <v>80</v>
      </c>
      <c r="E174" s="5">
        <f t="shared" si="13"/>
        <v>3056</v>
      </c>
    </row>
    <row r="175" spans="2:5" x14ac:dyDescent="0.3">
      <c r="B175" s="1">
        <v>169</v>
      </c>
      <c r="C175" s="1">
        <v>15</v>
      </c>
      <c r="D175" s="1">
        <f>+D174+1</f>
        <v>81</v>
      </c>
      <c r="E175" s="5">
        <f>ROUND(+E174*(1+$E$4),0)</f>
        <v>3148</v>
      </c>
    </row>
    <row r="176" spans="2:5" x14ac:dyDescent="0.3">
      <c r="B176" s="1">
        <v>170</v>
      </c>
      <c r="C176" s="1">
        <v>15</v>
      </c>
      <c r="D176" s="1">
        <f t="shared" ref="D176:E186" si="14">+D175</f>
        <v>81</v>
      </c>
      <c r="E176" s="5">
        <f t="shared" si="14"/>
        <v>3148</v>
      </c>
    </row>
    <row r="177" spans="2:5" x14ac:dyDescent="0.3">
      <c r="B177" s="1">
        <v>171</v>
      </c>
      <c r="C177" s="1">
        <v>15</v>
      </c>
      <c r="D177" s="1">
        <f t="shared" si="14"/>
        <v>81</v>
      </c>
      <c r="E177" s="5">
        <f t="shared" si="14"/>
        <v>3148</v>
      </c>
    </row>
    <row r="178" spans="2:5" x14ac:dyDescent="0.3">
      <c r="B178" s="1">
        <v>172</v>
      </c>
      <c r="C178" s="1">
        <v>15</v>
      </c>
      <c r="D178" s="1">
        <f t="shared" si="14"/>
        <v>81</v>
      </c>
      <c r="E178" s="5">
        <f t="shared" si="14"/>
        <v>3148</v>
      </c>
    </row>
    <row r="179" spans="2:5" x14ac:dyDescent="0.3">
      <c r="B179" s="1">
        <v>173</v>
      </c>
      <c r="C179" s="1">
        <v>15</v>
      </c>
      <c r="D179" s="1">
        <f t="shared" si="14"/>
        <v>81</v>
      </c>
      <c r="E179" s="5">
        <f t="shared" si="14"/>
        <v>3148</v>
      </c>
    </row>
    <row r="180" spans="2:5" x14ac:dyDescent="0.3">
      <c r="B180" s="1">
        <v>174</v>
      </c>
      <c r="C180" s="1">
        <v>15</v>
      </c>
      <c r="D180" s="1">
        <f t="shared" si="14"/>
        <v>81</v>
      </c>
      <c r="E180" s="5">
        <f t="shared" si="14"/>
        <v>3148</v>
      </c>
    </row>
    <row r="181" spans="2:5" x14ac:dyDescent="0.3">
      <c r="B181" s="1">
        <v>175</v>
      </c>
      <c r="C181" s="1">
        <v>15</v>
      </c>
      <c r="D181" s="1">
        <f t="shared" si="14"/>
        <v>81</v>
      </c>
      <c r="E181" s="5">
        <f t="shared" si="14"/>
        <v>3148</v>
      </c>
    </row>
    <row r="182" spans="2:5" x14ac:dyDescent="0.3">
      <c r="B182" s="1">
        <v>176</v>
      </c>
      <c r="C182" s="1">
        <v>15</v>
      </c>
      <c r="D182" s="1">
        <f t="shared" si="14"/>
        <v>81</v>
      </c>
      <c r="E182" s="5">
        <f t="shared" si="14"/>
        <v>3148</v>
      </c>
    </row>
    <row r="183" spans="2:5" x14ac:dyDescent="0.3">
      <c r="B183" s="1">
        <v>177</v>
      </c>
      <c r="C183" s="1">
        <v>15</v>
      </c>
      <c r="D183" s="1">
        <f t="shared" si="14"/>
        <v>81</v>
      </c>
      <c r="E183" s="5">
        <f t="shared" si="14"/>
        <v>3148</v>
      </c>
    </row>
    <row r="184" spans="2:5" x14ac:dyDescent="0.3">
      <c r="B184" s="1">
        <v>178</v>
      </c>
      <c r="C184" s="1">
        <v>15</v>
      </c>
      <c r="D184" s="1">
        <f t="shared" si="14"/>
        <v>81</v>
      </c>
      <c r="E184" s="5">
        <f t="shared" si="14"/>
        <v>3148</v>
      </c>
    </row>
    <row r="185" spans="2:5" x14ac:dyDescent="0.3">
      <c r="B185" s="1">
        <v>179</v>
      </c>
      <c r="C185" s="1">
        <v>15</v>
      </c>
      <c r="D185" s="1">
        <f t="shared" si="14"/>
        <v>81</v>
      </c>
      <c r="E185" s="5">
        <f t="shared" si="14"/>
        <v>3148</v>
      </c>
    </row>
    <row r="186" spans="2:5" x14ac:dyDescent="0.3">
      <c r="B186" s="1">
        <v>180</v>
      </c>
      <c r="C186" s="1">
        <v>15</v>
      </c>
      <c r="D186" s="1">
        <f t="shared" si="14"/>
        <v>81</v>
      </c>
      <c r="E186" s="5">
        <f t="shared" si="14"/>
        <v>3148</v>
      </c>
    </row>
    <row r="187" spans="2:5" x14ac:dyDescent="0.3">
      <c r="B187" s="1">
        <v>181</v>
      </c>
      <c r="C187" s="1">
        <v>16</v>
      </c>
      <c r="D187" s="1">
        <f>+D186+1</f>
        <v>82</v>
      </c>
      <c r="E187" s="5">
        <f>ROUND(+E186*(1+$E$4),0)</f>
        <v>3242</v>
      </c>
    </row>
    <row r="188" spans="2:5" x14ac:dyDescent="0.3">
      <c r="B188" s="1">
        <v>182</v>
      </c>
      <c r="C188" s="1">
        <v>16</v>
      </c>
      <c r="D188" s="1">
        <f t="shared" ref="D188:E198" si="15">+D187</f>
        <v>82</v>
      </c>
      <c r="E188" s="5">
        <f t="shared" si="15"/>
        <v>3242</v>
      </c>
    </row>
    <row r="189" spans="2:5" x14ac:dyDescent="0.3">
      <c r="B189" s="1">
        <v>183</v>
      </c>
      <c r="C189" s="1">
        <v>16</v>
      </c>
      <c r="D189" s="1">
        <f t="shared" si="15"/>
        <v>82</v>
      </c>
      <c r="E189" s="5">
        <f t="shared" si="15"/>
        <v>3242</v>
      </c>
    </row>
    <row r="190" spans="2:5" x14ac:dyDescent="0.3">
      <c r="B190" s="1">
        <v>184</v>
      </c>
      <c r="C190" s="1">
        <v>16</v>
      </c>
      <c r="D190" s="1">
        <f t="shared" si="15"/>
        <v>82</v>
      </c>
      <c r="E190" s="5">
        <f t="shared" si="15"/>
        <v>3242</v>
      </c>
    </row>
    <row r="191" spans="2:5" x14ac:dyDescent="0.3">
      <c r="B191" s="1">
        <v>185</v>
      </c>
      <c r="C191" s="1">
        <v>16</v>
      </c>
      <c r="D191" s="1">
        <f t="shared" si="15"/>
        <v>82</v>
      </c>
      <c r="E191" s="5">
        <f t="shared" si="15"/>
        <v>3242</v>
      </c>
    </row>
    <row r="192" spans="2:5" x14ac:dyDescent="0.3">
      <c r="B192" s="1">
        <v>186</v>
      </c>
      <c r="C192" s="1">
        <v>16</v>
      </c>
      <c r="D192" s="1">
        <f t="shared" si="15"/>
        <v>82</v>
      </c>
      <c r="E192" s="5">
        <f t="shared" si="15"/>
        <v>3242</v>
      </c>
    </row>
    <row r="193" spans="2:5" x14ac:dyDescent="0.3">
      <c r="B193" s="1">
        <v>187</v>
      </c>
      <c r="C193" s="1">
        <v>16</v>
      </c>
      <c r="D193" s="1">
        <f t="shared" si="15"/>
        <v>82</v>
      </c>
      <c r="E193" s="5">
        <f t="shared" si="15"/>
        <v>3242</v>
      </c>
    </row>
    <row r="194" spans="2:5" x14ac:dyDescent="0.3">
      <c r="B194" s="1">
        <v>188</v>
      </c>
      <c r="C194" s="1">
        <v>16</v>
      </c>
      <c r="D194" s="1">
        <f t="shared" si="15"/>
        <v>82</v>
      </c>
      <c r="E194" s="5">
        <f t="shared" si="15"/>
        <v>3242</v>
      </c>
    </row>
    <row r="195" spans="2:5" x14ac:dyDescent="0.3">
      <c r="B195" s="1">
        <v>189</v>
      </c>
      <c r="C195" s="1">
        <v>16</v>
      </c>
      <c r="D195" s="1">
        <f t="shared" si="15"/>
        <v>82</v>
      </c>
      <c r="E195" s="5">
        <f t="shared" si="15"/>
        <v>3242</v>
      </c>
    </row>
    <row r="196" spans="2:5" x14ac:dyDescent="0.3">
      <c r="B196" s="1">
        <v>190</v>
      </c>
      <c r="C196" s="1">
        <v>16</v>
      </c>
      <c r="D196" s="1">
        <f t="shared" si="15"/>
        <v>82</v>
      </c>
      <c r="E196" s="5">
        <f t="shared" si="15"/>
        <v>3242</v>
      </c>
    </row>
    <row r="197" spans="2:5" x14ac:dyDescent="0.3">
      <c r="B197" s="1">
        <v>191</v>
      </c>
      <c r="C197" s="1">
        <v>16</v>
      </c>
      <c r="D197" s="1">
        <f t="shared" si="15"/>
        <v>82</v>
      </c>
      <c r="E197" s="5">
        <f t="shared" si="15"/>
        <v>3242</v>
      </c>
    </row>
    <row r="198" spans="2:5" x14ac:dyDescent="0.3">
      <c r="B198" s="1">
        <v>192</v>
      </c>
      <c r="C198" s="1">
        <v>16</v>
      </c>
      <c r="D198" s="1">
        <f t="shared" si="15"/>
        <v>82</v>
      </c>
      <c r="E198" s="5">
        <f t="shared" si="15"/>
        <v>3242</v>
      </c>
    </row>
    <row r="199" spans="2:5" x14ac:dyDescent="0.3">
      <c r="B199" s="1">
        <v>193</v>
      </c>
      <c r="C199" s="1">
        <v>17</v>
      </c>
      <c r="D199" s="1">
        <f>+D198+1</f>
        <v>83</v>
      </c>
      <c r="E199" s="5">
        <f>ROUND(+E198*(1+$E$4),0)</f>
        <v>3339</v>
      </c>
    </row>
    <row r="200" spans="2:5" x14ac:dyDescent="0.3">
      <c r="B200" s="1">
        <v>194</v>
      </c>
      <c r="C200" s="1">
        <v>17</v>
      </c>
      <c r="D200" s="1">
        <f t="shared" ref="D200:E210" si="16">+D199</f>
        <v>83</v>
      </c>
      <c r="E200" s="5">
        <f t="shared" si="16"/>
        <v>3339</v>
      </c>
    </row>
    <row r="201" spans="2:5" x14ac:dyDescent="0.3">
      <c r="B201" s="1">
        <v>195</v>
      </c>
      <c r="C201" s="1">
        <v>17</v>
      </c>
      <c r="D201" s="1">
        <f t="shared" si="16"/>
        <v>83</v>
      </c>
      <c r="E201" s="5">
        <f t="shared" si="16"/>
        <v>3339</v>
      </c>
    </row>
    <row r="202" spans="2:5" x14ac:dyDescent="0.3">
      <c r="B202" s="1">
        <v>196</v>
      </c>
      <c r="C202" s="1">
        <v>17</v>
      </c>
      <c r="D202" s="1">
        <f t="shared" si="16"/>
        <v>83</v>
      </c>
      <c r="E202" s="5">
        <f t="shared" si="16"/>
        <v>3339</v>
      </c>
    </row>
    <row r="203" spans="2:5" x14ac:dyDescent="0.3">
      <c r="B203" s="1">
        <v>197</v>
      </c>
      <c r="C203" s="1">
        <v>17</v>
      </c>
      <c r="D203" s="1">
        <f t="shared" si="16"/>
        <v>83</v>
      </c>
      <c r="E203" s="5">
        <f t="shared" si="16"/>
        <v>3339</v>
      </c>
    </row>
    <row r="204" spans="2:5" x14ac:dyDescent="0.3">
      <c r="B204" s="1">
        <v>198</v>
      </c>
      <c r="C204" s="1">
        <v>17</v>
      </c>
      <c r="D204" s="1">
        <f t="shared" si="16"/>
        <v>83</v>
      </c>
      <c r="E204" s="5">
        <f t="shared" si="16"/>
        <v>3339</v>
      </c>
    </row>
    <row r="205" spans="2:5" x14ac:dyDescent="0.3">
      <c r="B205" s="1">
        <v>199</v>
      </c>
      <c r="C205" s="1">
        <v>17</v>
      </c>
      <c r="D205" s="1">
        <f t="shared" si="16"/>
        <v>83</v>
      </c>
      <c r="E205" s="5">
        <f t="shared" si="16"/>
        <v>3339</v>
      </c>
    </row>
    <row r="206" spans="2:5" x14ac:dyDescent="0.3">
      <c r="B206" s="1">
        <v>200</v>
      </c>
      <c r="C206" s="1">
        <v>17</v>
      </c>
      <c r="D206" s="1">
        <f t="shared" si="16"/>
        <v>83</v>
      </c>
      <c r="E206" s="5">
        <f t="shared" si="16"/>
        <v>3339</v>
      </c>
    </row>
    <row r="207" spans="2:5" x14ac:dyDescent="0.3">
      <c r="B207" s="1">
        <v>201</v>
      </c>
      <c r="C207" s="1">
        <v>17</v>
      </c>
      <c r="D207" s="1">
        <f t="shared" si="16"/>
        <v>83</v>
      </c>
      <c r="E207" s="5">
        <f t="shared" si="16"/>
        <v>3339</v>
      </c>
    </row>
    <row r="208" spans="2:5" x14ac:dyDescent="0.3">
      <c r="B208" s="1">
        <v>202</v>
      </c>
      <c r="C208" s="1">
        <v>17</v>
      </c>
      <c r="D208" s="1">
        <f t="shared" si="16"/>
        <v>83</v>
      </c>
      <c r="E208" s="5">
        <f t="shared" si="16"/>
        <v>3339</v>
      </c>
    </row>
    <row r="209" spans="2:5" x14ac:dyDescent="0.3">
      <c r="B209" s="1">
        <v>203</v>
      </c>
      <c r="C209" s="1">
        <v>17</v>
      </c>
      <c r="D209" s="1">
        <f t="shared" si="16"/>
        <v>83</v>
      </c>
      <c r="E209" s="5">
        <f t="shared" si="16"/>
        <v>3339</v>
      </c>
    </row>
    <row r="210" spans="2:5" x14ac:dyDescent="0.3">
      <c r="B210" s="1">
        <v>204</v>
      </c>
      <c r="C210" s="1">
        <v>17</v>
      </c>
      <c r="D210" s="1">
        <f t="shared" si="16"/>
        <v>83</v>
      </c>
      <c r="E210" s="5">
        <f t="shared" si="16"/>
        <v>3339</v>
      </c>
    </row>
    <row r="211" spans="2:5" x14ac:dyDescent="0.3">
      <c r="B211" s="1">
        <v>205</v>
      </c>
      <c r="C211" s="1">
        <v>18</v>
      </c>
      <c r="D211" s="1">
        <f>+D210+1</f>
        <v>84</v>
      </c>
      <c r="E211" s="5">
        <f>ROUND(+E210*(1+$E$4),0)</f>
        <v>3439</v>
      </c>
    </row>
    <row r="212" spans="2:5" x14ac:dyDescent="0.3">
      <c r="B212" s="1">
        <v>206</v>
      </c>
      <c r="C212" s="1">
        <v>18</v>
      </c>
      <c r="D212" s="1">
        <f t="shared" ref="D212:E222" si="17">+D211</f>
        <v>84</v>
      </c>
      <c r="E212" s="5">
        <f t="shared" si="17"/>
        <v>3439</v>
      </c>
    </row>
    <row r="213" spans="2:5" x14ac:dyDescent="0.3">
      <c r="B213" s="1">
        <v>207</v>
      </c>
      <c r="C213" s="1">
        <v>18</v>
      </c>
      <c r="D213" s="1">
        <f t="shared" si="17"/>
        <v>84</v>
      </c>
      <c r="E213" s="5">
        <f t="shared" si="17"/>
        <v>3439</v>
      </c>
    </row>
    <row r="214" spans="2:5" x14ac:dyDescent="0.3">
      <c r="B214" s="1">
        <v>208</v>
      </c>
      <c r="C214" s="1">
        <v>18</v>
      </c>
      <c r="D214" s="1">
        <f t="shared" si="17"/>
        <v>84</v>
      </c>
      <c r="E214" s="5">
        <f t="shared" si="17"/>
        <v>3439</v>
      </c>
    </row>
    <row r="215" spans="2:5" x14ac:dyDescent="0.3">
      <c r="B215" s="1">
        <v>209</v>
      </c>
      <c r="C215" s="1">
        <v>18</v>
      </c>
      <c r="D215" s="1">
        <f t="shared" si="17"/>
        <v>84</v>
      </c>
      <c r="E215" s="5">
        <f t="shared" si="17"/>
        <v>3439</v>
      </c>
    </row>
    <row r="216" spans="2:5" x14ac:dyDescent="0.3">
      <c r="B216" s="1">
        <v>210</v>
      </c>
      <c r="C216" s="1">
        <v>18</v>
      </c>
      <c r="D216" s="1">
        <f t="shared" si="17"/>
        <v>84</v>
      </c>
      <c r="E216" s="5">
        <f t="shared" si="17"/>
        <v>3439</v>
      </c>
    </row>
    <row r="217" spans="2:5" x14ac:dyDescent="0.3">
      <c r="B217" s="1">
        <v>211</v>
      </c>
      <c r="C217" s="1">
        <v>18</v>
      </c>
      <c r="D217" s="1">
        <f t="shared" si="17"/>
        <v>84</v>
      </c>
      <c r="E217" s="5">
        <f t="shared" si="17"/>
        <v>3439</v>
      </c>
    </row>
    <row r="218" spans="2:5" x14ac:dyDescent="0.3">
      <c r="B218" s="1">
        <v>212</v>
      </c>
      <c r="C218" s="1">
        <v>18</v>
      </c>
      <c r="D218" s="1">
        <f t="shared" si="17"/>
        <v>84</v>
      </c>
      <c r="E218" s="5">
        <f t="shared" si="17"/>
        <v>3439</v>
      </c>
    </row>
    <row r="219" spans="2:5" x14ac:dyDescent="0.3">
      <c r="B219" s="1">
        <v>213</v>
      </c>
      <c r="C219" s="1">
        <v>18</v>
      </c>
      <c r="D219" s="1">
        <f t="shared" si="17"/>
        <v>84</v>
      </c>
      <c r="E219" s="5">
        <f t="shared" si="17"/>
        <v>3439</v>
      </c>
    </row>
    <row r="220" spans="2:5" x14ac:dyDescent="0.3">
      <c r="B220" s="1">
        <v>214</v>
      </c>
      <c r="C220" s="1">
        <v>18</v>
      </c>
      <c r="D220" s="1">
        <f t="shared" si="17"/>
        <v>84</v>
      </c>
      <c r="E220" s="5">
        <f t="shared" si="17"/>
        <v>3439</v>
      </c>
    </row>
    <row r="221" spans="2:5" x14ac:dyDescent="0.3">
      <c r="B221" s="1">
        <v>215</v>
      </c>
      <c r="C221" s="1">
        <v>18</v>
      </c>
      <c r="D221" s="1">
        <f t="shared" si="17"/>
        <v>84</v>
      </c>
      <c r="E221" s="5">
        <f t="shared" si="17"/>
        <v>3439</v>
      </c>
    </row>
    <row r="222" spans="2:5" x14ac:dyDescent="0.3">
      <c r="B222" s="1">
        <v>216</v>
      </c>
      <c r="C222" s="1">
        <v>18</v>
      </c>
      <c r="D222" s="1">
        <f t="shared" si="17"/>
        <v>84</v>
      </c>
      <c r="E222" s="5">
        <f t="shared" si="17"/>
        <v>3439</v>
      </c>
    </row>
    <row r="223" spans="2:5" x14ac:dyDescent="0.3">
      <c r="B223" s="1">
        <v>217</v>
      </c>
      <c r="C223" s="1">
        <v>19</v>
      </c>
      <c r="D223" s="1">
        <f>+D222+1</f>
        <v>85</v>
      </c>
      <c r="E223" s="5">
        <f>ROUND(+E222*(1+$E$4),0)</f>
        <v>3542</v>
      </c>
    </row>
    <row r="224" spans="2:5" x14ac:dyDescent="0.3">
      <c r="B224" s="1">
        <v>218</v>
      </c>
      <c r="C224" s="1">
        <v>19</v>
      </c>
      <c r="D224" s="1">
        <f t="shared" ref="D224:E234" si="18">+D223</f>
        <v>85</v>
      </c>
      <c r="E224" s="5">
        <f t="shared" si="18"/>
        <v>3542</v>
      </c>
    </row>
    <row r="225" spans="2:5" x14ac:dyDescent="0.3">
      <c r="B225" s="1">
        <v>219</v>
      </c>
      <c r="C225" s="1">
        <v>19</v>
      </c>
      <c r="D225" s="1">
        <f t="shared" si="18"/>
        <v>85</v>
      </c>
      <c r="E225" s="5">
        <f t="shared" si="18"/>
        <v>3542</v>
      </c>
    </row>
    <row r="226" spans="2:5" x14ac:dyDescent="0.3">
      <c r="B226" s="1">
        <v>220</v>
      </c>
      <c r="C226" s="1">
        <v>19</v>
      </c>
      <c r="D226" s="1">
        <f t="shared" si="18"/>
        <v>85</v>
      </c>
      <c r="E226" s="5">
        <f t="shared" si="18"/>
        <v>3542</v>
      </c>
    </row>
    <row r="227" spans="2:5" x14ac:dyDescent="0.3">
      <c r="B227" s="1">
        <v>221</v>
      </c>
      <c r="C227" s="1">
        <v>19</v>
      </c>
      <c r="D227" s="1">
        <f t="shared" si="18"/>
        <v>85</v>
      </c>
      <c r="E227" s="5">
        <f t="shared" si="18"/>
        <v>3542</v>
      </c>
    </row>
    <row r="228" spans="2:5" x14ac:dyDescent="0.3">
      <c r="B228" s="1">
        <v>222</v>
      </c>
      <c r="C228" s="1">
        <v>19</v>
      </c>
      <c r="D228" s="1">
        <f t="shared" si="18"/>
        <v>85</v>
      </c>
      <c r="E228" s="5">
        <f t="shared" si="18"/>
        <v>3542</v>
      </c>
    </row>
    <row r="229" spans="2:5" x14ac:dyDescent="0.3">
      <c r="B229" s="1">
        <v>223</v>
      </c>
      <c r="C229" s="1">
        <v>19</v>
      </c>
      <c r="D229" s="1">
        <f t="shared" si="18"/>
        <v>85</v>
      </c>
      <c r="E229" s="5">
        <f t="shared" si="18"/>
        <v>3542</v>
      </c>
    </row>
    <row r="230" spans="2:5" x14ac:dyDescent="0.3">
      <c r="B230" s="1">
        <v>224</v>
      </c>
      <c r="C230" s="1">
        <v>19</v>
      </c>
      <c r="D230" s="1">
        <f t="shared" si="18"/>
        <v>85</v>
      </c>
      <c r="E230" s="5">
        <f t="shared" si="18"/>
        <v>3542</v>
      </c>
    </row>
    <row r="231" spans="2:5" x14ac:dyDescent="0.3">
      <c r="B231" s="1">
        <v>225</v>
      </c>
      <c r="C231" s="1">
        <v>19</v>
      </c>
      <c r="D231" s="1">
        <f t="shared" si="18"/>
        <v>85</v>
      </c>
      <c r="E231" s="5">
        <f t="shared" si="18"/>
        <v>3542</v>
      </c>
    </row>
    <row r="232" spans="2:5" x14ac:dyDescent="0.3">
      <c r="B232" s="1">
        <v>226</v>
      </c>
      <c r="C232" s="1">
        <v>19</v>
      </c>
      <c r="D232" s="1">
        <f t="shared" si="18"/>
        <v>85</v>
      </c>
      <c r="E232" s="5">
        <f t="shared" si="18"/>
        <v>3542</v>
      </c>
    </row>
    <row r="233" spans="2:5" x14ac:dyDescent="0.3">
      <c r="B233" s="1">
        <v>227</v>
      </c>
      <c r="C233" s="1">
        <v>19</v>
      </c>
      <c r="D233" s="1">
        <f t="shared" si="18"/>
        <v>85</v>
      </c>
      <c r="E233" s="5">
        <f t="shared" si="18"/>
        <v>3542</v>
      </c>
    </row>
    <row r="234" spans="2:5" x14ac:dyDescent="0.3">
      <c r="B234" s="1">
        <v>228</v>
      </c>
      <c r="C234" s="1">
        <v>19</v>
      </c>
      <c r="D234" s="1">
        <f t="shared" si="18"/>
        <v>85</v>
      </c>
      <c r="E234" s="5">
        <f t="shared" si="18"/>
        <v>3542</v>
      </c>
    </row>
    <row r="235" spans="2:5" x14ac:dyDescent="0.3">
      <c r="B235" s="1">
        <v>229</v>
      </c>
      <c r="C235" s="1">
        <v>20</v>
      </c>
      <c r="D235" s="1">
        <f>+D234+1</f>
        <v>86</v>
      </c>
      <c r="E235" s="5">
        <f>ROUND(+E234*(1+$E$4),0)</f>
        <v>3648</v>
      </c>
    </row>
    <row r="236" spans="2:5" x14ac:dyDescent="0.3">
      <c r="B236" s="1">
        <v>230</v>
      </c>
      <c r="C236" s="1">
        <v>20</v>
      </c>
      <c r="D236" s="1">
        <f t="shared" ref="D236:E246" si="19">+D235</f>
        <v>86</v>
      </c>
      <c r="E236" s="5">
        <f t="shared" si="19"/>
        <v>3648</v>
      </c>
    </row>
    <row r="237" spans="2:5" x14ac:dyDescent="0.3">
      <c r="B237" s="1">
        <v>231</v>
      </c>
      <c r="C237" s="1">
        <v>20</v>
      </c>
      <c r="D237" s="1">
        <f t="shared" si="19"/>
        <v>86</v>
      </c>
      <c r="E237" s="5">
        <f t="shared" si="19"/>
        <v>3648</v>
      </c>
    </row>
    <row r="238" spans="2:5" x14ac:dyDescent="0.3">
      <c r="B238" s="1">
        <v>232</v>
      </c>
      <c r="C238" s="1">
        <v>20</v>
      </c>
      <c r="D238" s="1">
        <f t="shared" si="19"/>
        <v>86</v>
      </c>
      <c r="E238" s="5">
        <f t="shared" si="19"/>
        <v>3648</v>
      </c>
    </row>
    <row r="239" spans="2:5" x14ac:dyDescent="0.3">
      <c r="B239" s="1">
        <v>233</v>
      </c>
      <c r="C239" s="1">
        <v>20</v>
      </c>
      <c r="D239" s="1">
        <f t="shared" si="19"/>
        <v>86</v>
      </c>
      <c r="E239" s="5">
        <f t="shared" si="19"/>
        <v>3648</v>
      </c>
    </row>
    <row r="240" spans="2:5" x14ac:dyDescent="0.3">
      <c r="B240" s="1">
        <v>234</v>
      </c>
      <c r="C240" s="1">
        <v>20</v>
      </c>
      <c r="D240" s="1">
        <f t="shared" si="19"/>
        <v>86</v>
      </c>
      <c r="E240" s="5">
        <f t="shared" si="19"/>
        <v>3648</v>
      </c>
    </row>
    <row r="241" spans="2:5" x14ac:dyDescent="0.3">
      <c r="B241" s="1">
        <v>235</v>
      </c>
      <c r="C241" s="1">
        <v>20</v>
      </c>
      <c r="D241" s="1">
        <f t="shared" si="19"/>
        <v>86</v>
      </c>
      <c r="E241" s="5">
        <f t="shared" si="19"/>
        <v>3648</v>
      </c>
    </row>
    <row r="242" spans="2:5" x14ac:dyDescent="0.3">
      <c r="B242" s="1">
        <v>236</v>
      </c>
      <c r="C242" s="1">
        <v>20</v>
      </c>
      <c r="D242" s="1">
        <f t="shared" si="19"/>
        <v>86</v>
      </c>
      <c r="E242" s="5">
        <f t="shared" si="19"/>
        <v>3648</v>
      </c>
    </row>
    <row r="243" spans="2:5" x14ac:dyDescent="0.3">
      <c r="B243" s="1">
        <v>237</v>
      </c>
      <c r="C243" s="1">
        <v>20</v>
      </c>
      <c r="D243" s="1">
        <f t="shared" si="19"/>
        <v>86</v>
      </c>
      <c r="E243" s="5">
        <f t="shared" si="19"/>
        <v>3648</v>
      </c>
    </row>
    <row r="244" spans="2:5" x14ac:dyDescent="0.3">
      <c r="B244" s="1">
        <v>238</v>
      </c>
      <c r="C244" s="1">
        <v>20</v>
      </c>
      <c r="D244" s="1">
        <f t="shared" si="19"/>
        <v>86</v>
      </c>
      <c r="E244" s="5">
        <f t="shared" si="19"/>
        <v>3648</v>
      </c>
    </row>
    <row r="245" spans="2:5" x14ac:dyDescent="0.3">
      <c r="B245" s="1">
        <v>239</v>
      </c>
      <c r="C245" s="1">
        <v>20</v>
      </c>
      <c r="D245" s="1">
        <f t="shared" si="19"/>
        <v>86</v>
      </c>
      <c r="E245" s="5">
        <f t="shared" si="19"/>
        <v>3648</v>
      </c>
    </row>
    <row r="246" spans="2:5" x14ac:dyDescent="0.3">
      <c r="B246" s="1">
        <v>240</v>
      </c>
      <c r="C246" s="1">
        <v>20</v>
      </c>
      <c r="D246" s="1">
        <f t="shared" si="19"/>
        <v>86</v>
      </c>
      <c r="E246" s="5">
        <f t="shared" si="19"/>
        <v>3648</v>
      </c>
    </row>
    <row r="247" spans="2:5" x14ac:dyDescent="0.3">
      <c r="B247" s="1">
        <v>241</v>
      </c>
      <c r="C247" s="1">
        <v>21</v>
      </c>
      <c r="D247" s="1">
        <f>+D246+1</f>
        <v>87</v>
      </c>
      <c r="E247" s="5">
        <f>ROUND(+E246*(1+$E$4),0)</f>
        <v>3757</v>
      </c>
    </row>
    <row r="248" spans="2:5" x14ac:dyDescent="0.3">
      <c r="B248" s="1">
        <v>242</v>
      </c>
      <c r="C248" s="1">
        <v>21</v>
      </c>
      <c r="D248" s="1">
        <f t="shared" ref="D248:E258" si="20">+D247</f>
        <v>87</v>
      </c>
      <c r="E248" s="5">
        <f t="shared" si="20"/>
        <v>3757</v>
      </c>
    </row>
    <row r="249" spans="2:5" x14ac:dyDescent="0.3">
      <c r="B249" s="1">
        <v>243</v>
      </c>
      <c r="C249" s="1">
        <v>21</v>
      </c>
      <c r="D249" s="1">
        <f t="shared" si="20"/>
        <v>87</v>
      </c>
      <c r="E249" s="5">
        <f t="shared" si="20"/>
        <v>3757</v>
      </c>
    </row>
    <row r="250" spans="2:5" x14ac:dyDescent="0.3">
      <c r="B250" s="1">
        <v>244</v>
      </c>
      <c r="C250" s="1">
        <v>21</v>
      </c>
      <c r="D250" s="1">
        <f t="shared" si="20"/>
        <v>87</v>
      </c>
      <c r="E250" s="5">
        <f t="shared" si="20"/>
        <v>3757</v>
      </c>
    </row>
    <row r="251" spans="2:5" x14ac:dyDescent="0.3">
      <c r="B251" s="1">
        <v>245</v>
      </c>
      <c r="C251" s="1">
        <v>21</v>
      </c>
      <c r="D251" s="1">
        <f t="shared" si="20"/>
        <v>87</v>
      </c>
      <c r="E251" s="5">
        <f t="shared" si="20"/>
        <v>3757</v>
      </c>
    </row>
    <row r="252" spans="2:5" x14ac:dyDescent="0.3">
      <c r="B252" s="1">
        <v>246</v>
      </c>
      <c r="C252" s="1">
        <v>21</v>
      </c>
      <c r="D252" s="1">
        <f t="shared" si="20"/>
        <v>87</v>
      </c>
      <c r="E252" s="5">
        <f t="shared" si="20"/>
        <v>3757</v>
      </c>
    </row>
    <row r="253" spans="2:5" x14ac:dyDescent="0.3">
      <c r="B253" s="1">
        <v>247</v>
      </c>
      <c r="C253" s="1">
        <v>21</v>
      </c>
      <c r="D253" s="1">
        <f t="shared" si="20"/>
        <v>87</v>
      </c>
      <c r="E253" s="5">
        <f t="shared" si="20"/>
        <v>3757</v>
      </c>
    </row>
    <row r="254" spans="2:5" x14ac:dyDescent="0.3">
      <c r="B254" s="1">
        <v>248</v>
      </c>
      <c r="C254" s="1">
        <v>21</v>
      </c>
      <c r="D254" s="1">
        <f t="shared" si="20"/>
        <v>87</v>
      </c>
      <c r="E254" s="5">
        <f t="shared" si="20"/>
        <v>3757</v>
      </c>
    </row>
    <row r="255" spans="2:5" x14ac:dyDescent="0.3">
      <c r="B255" s="1">
        <v>249</v>
      </c>
      <c r="C255" s="1">
        <v>21</v>
      </c>
      <c r="D255" s="1">
        <f t="shared" si="20"/>
        <v>87</v>
      </c>
      <c r="E255" s="5">
        <f t="shared" si="20"/>
        <v>3757</v>
      </c>
    </row>
    <row r="256" spans="2:5" x14ac:dyDescent="0.3">
      <c r="B256" s="1">
        <v>250</v>
      </c>
      <c r="C256" s="1">
        <v>21</v>
      </c>
      <c r="D256" s="1">
        <f t="shared" si="20"/>
        <v>87</v>
      </c>
      <c r="E256" s="5">
        <f t="shared" si="20"/>
        <v>3757</v>
      </c>
    </row>
    <row r="257" spans="2:5" x14ac:dyDescent="0.3">
      <c r="B257" s="1">
        <v>251</v>
      </c>
      <c r="C257" s="1">
        <v>21</v>
      </c>
      <c r="D257" s="1">
        <f t="shared" si="20"/>
        <v>87</v>
      </c>
      <c r="E257" s="5">
        <f t="shared" si="20"/>
        <v>3757</v>
      </c>
    </row>
    <row r="258" spans="2:5" x14ac:dyDescent="0.3">
      <c r="B258" s="1">
        <v>252</v>
      </c>
      <c r="C258" s="1">
        <v>21</v>
      </c>
      <c r="D258" s="1">
        <f t="shared" si="20"/>
        <v>87</v>
      </c>
      <c r="E258" s="5">
        <f t="shared" si="20"/>
        <v>3757</v>
      </c>
    </row>
    <row r="259" spans="2:5" x14ac:dyDescent="0.3">
      <c r="B259" s="1">
        <v>253</v>
      </c>
      <c r="C259" s="1">
        <v>22</v>
      </c>
      <c r="D259" s="1">
        <f>+D258+1</f>
        <v>88</v>
      </c>
      <c r="E259" s="5">
        <f>ROUND(+E258*(1+$E$4),0)</f>
        <v>3870</v>
      </c>
    </row>
    <row r="260" spans="2:5" x14ac:dyDescent="0.3">
      <c r="B260" s="1">
        <v>254</v>
      </c>
      <c r="C260" s="1">
        <v>22</v>
      </c>
      <c r="D260" s="1">
        <f t="shared" ref="D260:E270" si="21">+D259</f>
        <v>88</v>
      </c>
      <c r="E260" s="5">
        <f t="shared" si="21"/>
        <v>3870</v>
      </c>
    </row>
    <row r="261" spans="2:5" x14ac:dyDescent="0.3">
      <c r="B261" s="1">
        <v>255</v>
      </c>
      <c r="C261" s="1">
        <v>22</v>
      </c>
      <c r="D261" s="1">
        <f t="shared" si="21"/>
        <v>88</v>
      </c>
      <c r="E261" s="5">
        <f t="shared" si="21"/>
        <v>3870</v>
      </c>
    </row>
    <row r="262" spans="2:5" x14ac:dyDescent="0.3">
      <c r="B262" s="1">
        <v>256</v>
      </c>
      <c r="C262" s="1">
        <v>22</v>
      </c>
      <c r="D262" s="1">
        <f t="shared" si="21"/>
        <v>88</v>
      </c>
      <c r="E262" s="5">
        <f t="shared" si="21"/>
        <v>3870</v>
      </c>
    </row>
    <row r="263" spans="2:5" x14ac:dyDescent="0.3">
      <c r="B263" s="1">
        <v>257</v>
      </c>
      <c r="C263" s="1">
        <v>22</v>
      </c>
      <c r="D263" s="1">
        <f t="shared" si="21"/>
        <v>88</v>
      </c>
      <c r="E263" s="5">
        <f t="shared" si="21"/>
        <v>3870</v>
      </c>
    </row>
    <row r="264" spans="2:5" x14ac:dyDescent="0.3">
      <c r="B264" s="1">
        <v>258</v>
      </c>
      <c r="C264" s="1">
        <v>22</v>
      </c>
      <c r="D264" s="1">
        <f t="shared" si="21"/>
        <v>88</v>
      </c>
      <c r="E264" s="5">
        <f t="shared" si="21"/>
        <v>3870</v>
      </c>
    </row>
    <row r="265" spans="2:5" x14ac:dyDescent="0.3">
      <c r="B265" s="1">
        <v>259</v>
      </c>
      <c r="C265" s="1">
        <v>22</v>
      </c>
      <c r="D265" s="1">
        <f t="shared" si="21"/>
        <v>88</v>
      </c>
      <c r="E265" s="5">
        <f t="shared" si="21"/>
        <v>3870</v>
      </c>
    </row>
    <row r="266" spans="2:5" x14ac:dyDescent="0.3">
      <c r="B266" s="1">
        <v>260</v>
      </c>
      <c r="C266" s="1">
        <v>22</v>
      </c>
      <c r="D266" s="1">
        <f t="shared" si="21"/>
        <v>88</v>
      </c>
      <c r="E266" s="5">
        <f t="shared" si="21"/>
        <v>3870</v>
      </c>
    </row>
    <row r="267" spans="2:5" x14ac:dyDescent="0.3">
      <c r="B267" s="1">
        <v>261</v>
      </c>
      <c r="C267" s="1">
        <v>22</v>
      </c>
      <c r="D267" s="1">
        <f t="shared" si="21"/>
        <v>88</v>
      </c>
      <c r="E267" s="5">
        <f t="shared" si="21"/>
        <v>3870</v>
      </c>
    </row>
    <row r="268" spans="2:5" x14ac:dyDescent="0.3">
      <c r="B268" s="1">
        <v>262</v>
      </c>
      <c r="C268" s="1">
        <v>22</v>
      </c>
      <c r="D268" s="1">
        <f t="shared" si="21"/>
        <v>88</v>
      </c>
      <c r="E268" s="5">
        <f t="shared" si="21"/>
        <v>3870</v>
      </c>
    </row>
    <row r="269" spans="2:5" x14ac:dyDescent="0.3">
      <c r="B269" s="1">
        <v>263</v>
      </c>
      <c r="C269" s="1">
        <v>22</v>
      </c>
      <c r="D269" s="1">
        <f t="shared" si="21"/>
        <v>88</v>
      </c>
      <c r="E269" s="5">
        <f t="shared" si="21"/>
        <v>3870</v>
      </c>
    </row>
    <row r="270" spans="2:5" x14ac:dyDescent="0.3">
      <c r="B270" s="1">
        <v>264</v>
      </c>
      <c r="C270" s="1">
        <v>22</v>
      </c>
      <c r="D270" s="1">
        <f t="shared" si="21"/>
        <v>88</v>
      </c>
      <c r="E270" s="5">
        <f t="shared" si="21"/>
        <v>3870</v>
      </c>
    </row>
    <row r="271" spans="2:5" x14ac:dyDescent="0.3">
      <c r="B271" s="1">
        <v>265</v>
      </c>
      <c r="C271" s="1">
        <v>23</v>
      </c>
      <c r="D271" s="1">
        <f>+D270+1</f>
        <v>89</v>
      </c>
      <c r="E271" s="5">
        <f>ROUND(+E270*(1+$E$4),0)</f>
        <v>3986</v>
      </c>
    </row>
    <row r="272" spans="2:5" x14ac:dyDescent="0.3">
      <c r="B272" s="1">
        <v>266</v>
      </c>
      <c r="C272" s="1">
        <v>23</v>
      </c>
      <c r="D272" s="1">
        <f t="shared" ref="D272:E282" si="22">+D271</f>
        <v>89</v>
      </c>
      <c r="E272" s="5">
        <f t="shared" si="22"/>
        <v>3986</v>
      </c>
    </row>
    <row r="273" spans="2:5" x14ac:dyDescent="0.3">
      <c r="B273" s="1">
        <v>267</v>
      </c>
      <c r="C273" s="1">
        <v>23</v>
      </c>
      <c r="D273" s="1">
        <f t="shared" si="22"/>
        <v>89</v>
      </c>
      <c r="E273" s="5">
        <f t="shared" si="22"/>
        <v>3986</v>
      </c>
    </row>
    <row r="274" spans="2:5" x14ac:dyDescent="0.3">
      <c r="B274" s="1">
        <v>268</v>
      </c>
      <c r="C274" s="1">
        <v>23</v>
      </c>
      <c r="D274" s="1">
        <f t="shared" si="22"/>
        <v>89</v>
      </c>
      <c r="E274" s="5">
        <f t="shared" si="22"/>
        <v>3986</v>
      </c>
    </row>
    <row r="275" spans="2:5" x14ac:dyDescent="0.3">
      <c r="B275" s="1">
        <v>269</v>
      </c>
      <c r="C275" s="1">
        <v>23</v>
      </c>
      <c r="D275" s="1">
        <f t="shared" si="22"/>
        <v>89</v>
      </c>
      <c r="E275" s="5">
        <f t="shared" si="22"/>
        <v>3986</v>
      </c>
    </row>
    <row r="276" spans="2:5" x14ac:dyDescent="0.3">
      <c r="B276" s="1">
        <v>270</v>
      </c>
      <c r="C276" s="1">
        <v>23</v>
      </c>
      <c r="D276" s="1">
        <f t="shared" si="22"/>
        <v>89</v>
      </c>
      <c r="E276" s="5">
        <f t="shared" si="22"/>
        <v>3986</v>
      </c>
    </row>
    <row r="277" spans="2:5" x14ac:dyDescent="0.3">
      <c r="B277" s="1">
        <v>271</v>
      </c>
      <c r="C277" s="1">
        <v>23</v>
      </c>
      <c r="D277" s="1">
        <f t="shared" si="22"/>
        <v>89</v>
      </c>
      <c r="E277" s="5">
        <f t="shared" si="22"/>
        <v>3986</v>
      </c>
    </row>
    <row r="278" spans="2:5" x14ac:dyDescent="0.3">
      <c r="B278" s="1">
        <v>272</v>
      </c>
      <c r="C278" s="1">
        <v>23</v>
      </c>
      <c r="D278" s="1">
        <f t="shared" si="22"/>
        <v>89</v>
      </c>
      <c r="E278" s="5">
        <f t="shared" si="22"/>
        <v>3986</v>
      </c>
    </row>
    <row r="279" spans="2:5" x14ac:dyDescent="0.3">
      <c r="B279" s="1">
        <v>273</v>
      </c>
      <c r="C279" s="1">
        <v>23</v>
      </c>
      <c r="D279" s="1">
        <f t="shared" si="22"/>
        <v>89</v>
      </c>
      <c r="E279" s="5">
        <f t="shared" si="22"/>
        <v>3986</v>
      </c>
    </row>
    <row r="280" spans="2:5" x14ac:dyDescent="0.3">
      <c r="B280" s="1">
        <v>274</v>
      </c>
      <c r="C280" s="1">
        <v>23</v>
      </c>
      <c r="D280" s="1">
        <f t="shared" si="22"/>
        <v>89</v>
      </c>
      <c r="E280" s="5">
        <f t="shared" si="22"/>
        <v>3986</v>
      </c>
    </row>
    <row r="281" spans="2:5" x14ac:dyDescent="0.3">
      <c r="B281" s="1">
        <v>275</v>
      </c>
      <c r="C281" s="1">
        <v>23</v>
      </c>
      <c r="D281" s="1">
        <f t="shared" si="22"/>
        <v>89</v>
      </c>
      <c r="E281" s="5">
        <f t="shared" si="22"/>
        <v>3986</v>
      </c>
    </row>
    <row r="282" spans="2:5" x14ac:dyDescent="0.3">
      <c r="B282" s="1">
        <v>276</v>
      </c>
      <c r="C282" s="1">
        <v>23</v>
      </c>
      <c r="D282" s="1">
        <f t="shared" si="22"/>
        <v>89</v>
      </c>
      <c r="E282" s="5">
        <f t="shared" si="22"/>
        <v>3986</v>
      </c>
    </row>
    <row r="283" spans="2:5" x14ac:dyDescent="0.3">
      <c r="B283" s="1">
        <v>277</v>
      </c>
      <c r="C283" s="1">
        <v>24</v>
      </c>
      <c r="D283" s="1">
        <f>+D282+1</f>
        <v>90</v>
      </c>
      <c r="E283" s="5">
        <f>ROUND(+E282*(1+$E$4),0)</f>
        <v>4106</v>
      </c>
    </row>
    <row r="284" spans="2:5" x14ac:dyDescent="0.3">
      <c r="B284" s="1">
        <v>278</v>
      </c>
      <c r="C284" s="1">
        <v>24</v>
      </c>
      <c r="D284" s="1">
        <f t="shared" ref="D284:E294" si="23">+D283</f>
        <v>90</v>
      </c>
      <c r="E284" s="5">
        <f t="shared" si="23"/>
        <v>4106</v>
      </c>
    </row>
    <row r="285" spans="2:5" x14ac:dyDescent="0.3">
      <c r="B285" s="1">
        <v>279</v>
      </c>
      <c r="C285" s="1">
        <v>24</v>
      </c>
      <c r="D285" s="1">
        <f t="shared" si="23"/>
        <v>90</v>
      </c>
      <c r="E285" s="5">
        <f t="shared" si="23"/>
        <v>4106</v>
      </c>
    </row>
    <row r="286" spans="2:5" x14ac:dyDescent="0.3">
      <c r="B286" s="1">
        <v>280</v>
      </c>
      <c r="C286" s="1">
        <v>24</v>
      </c>
      <c r="D286" s="1">
        <f t="shared" si="23"/>
        <v>90</v>
      </c>
      <c r="E286" s="5">
        <f t="shared" si="23"/>
        <v>4106</v>
      </c>
    </row>
    <row r="287" spans="2:5" x14ac:dyDescent="0.3">
      <c r="B287" s="1">
        <v>281</v>
      </c>
      <c r="C287" s="1">
        <v>24</v>
      </c>
      <c r="D287" s="1">
        <f t="shared" si="23"/>
        <v>90</v>
      </c>
      <c r="E287" s="5">
        <f t="shared" si="23"/>
        <v>4106</v>
      </c>
    </row>
    <row r="288" spans="2:5" x14ac:dyDescent="0.3">
      <c r="B288" s="1">
        <v>282</v>
      </c>
      <c r="C288" s="1">
        <v>24</v>
      </c>
      <c r="D288" s="1">
        <f t="shared" si="23"/>
        <v>90</v>
      </c>
      <c r="E288" s="5">
        <f t="shared" si="23"/>
        <v>4106</v>
      </c>
    </row>
    <row r="289" spans="2:5" x14ac:dyDescent="0.3">
      <c r="B289" s="1">
        <v>283</v>
      </c>
      <c r="C289" s="1">
        <v>24</v>
      </c>
      <c r="D289" s="1">
        <f t="shared" si="23"/>
        <v>90</v>
      </c>
      <c r="E289" s="5">
        <f t="shared" si="23"/>
        <v>4106</v>
      </c>
    </row>
    <row r="290" spans="2:5" x14ac:dyDescent="0.3">
      <c r="B290" s="1">
        <v>284</v>
      </c>
      <c r="C290" s="1">
        <v>24</v>
      </c>
      <c r="D290" s="1">
        <f t="shared" si="23"/>
        <v>90</v>
      </c>
      <c r="E290" s="5">
        <f t="shared" si="23"/>
        <v>4106</v>
      </c>
    </row>
    <row r="291" spans="2:5" x14ac:dyDescent="0.3">
      <c r="B291" s="1">
        <v>285</v>
      </c>
      <c r="C291" s="1">
        <v>24</v>
      </c>
      <c r="D291" s="1">
        <f t="shared" si="23"/>
        <v>90</v>
      </c>
      <c r="E291" s="5">
        <f t="shared" si="23"/>
        <v>4106</v>
      </c>
    </row>
    <row r="292" spans="2:5" x14ac:dyDescent="0.3">
      <c r="B292" s="1">
        <v>286</v>
      </c>
      <c r="C292" s="1">
        <v>24</v>
      </c>
      <c r="D292" s="1">
        <f t="shared" si="23"/>
        <v>90</v>
      </c>
      <c r="E292" s="5">
        <f t="shared" si="23"/>
        <v>4106</v>
      </c>
    </row>
    <row r="293" spans="2:5" x14ac:dyDescent="0.3">
      <c r="B293" s="1">
        <v>287</v>
      </c>
      <c r="C293" s="1">
        <v>24</v>
      </c>
      <c r="D293" s="1">
        <f t="shared" si="23"/>
        <v>90</v>
      </c>
      <c r="E293" s="5">
        <f t="shared" si="23"/>
        <v>4106</v>
      </c>
    </row>
    <row r="294" spans="2:5" x14ac:dyDescent="0.3">
      <c r="B294" s="1">
        <v>288</v>
      </c>
      <c r="C294" s="1">
        <v>24</v>
      </c>
      <c r="D294" s="1">
        <f t="shared" si="23"/>
        <v>90</v>
      </c>
      <c r="E294" s="5">
        <f t="shared" si="23"/>
        <v>4106</v>
      </c>
    </row>
    <row r="295" spans="2:5" x14ac:dyDescent="0.3">
      <c r="B295" s="1">
        <v>289</v>
      </c>
      <c r="C295" s="1">
        <v>25</v>
      </c>
      <c r="D295" s="1">
        <f>+D294+1</f>
        <v>91</v>
      </c>
      <c r="E295" s="5">
        <f>ROUND(+E294*(1+$E$4),0)</f>
        <v>4229</v>
      </c>
    </row>
    <row r="296" spans="2:5" x14ac:dyDescent="0.3">
      <c r="B296" s="1">
        <v>290</v>
      </c>
      <c r="C296" s="1">
        <v>25</v>
      </c>
      <c r="D296" s="1">
        <f t="shared" ref="D296:E306" si="24">+D295</f>
        <v>91</v>
      </c>
      <c r="E296" s="5">
        <f t="shared" si="24"/>
        <v>4229</v>
      </c>
    </row>
    <row r="297" spans="2:5" x14ac:dyDescent="0.3">
      <c r="B297" s="1">
        <v>291</v>
      </c>
      <c r="C297" s="1">
        <v>25</v>
      </c>
      <c r="D297" s="1">
        <f t="shared" si="24"/>
        <v>91</v>
      </c>
      <c r="E297" s="5">
        <f t="shared" si="24"/>
        <v>4229</v>
      </c>
    </row>
    <row r="298" spans="2:5" x14ac:dyDescent="0.3">
      <c r="B298" s="1">
        <v>292</v>
      </c>
      <c r="C298" s="1">
        <v>25</v>
      </c>
      <c r="D298" s="1">
        <f t="shared" si="24"/>
        <v>91</v>
      </c>
      <c r="E298" s="5">
        <f t="shared" si="24"/>
        <v>4229</v>
      </c>
    </row>
    <row r="299" spans="2:5" x14ac:dyDescent="0.3">
      <c r="B299" s="1">
        <v>293</v>
      </c>
      <c r="C299" s="1">
        <v>25</v>
      </c>
      <c r="D299" s="1">
        <f t="shared" si="24"/>
        <v>91</v>
      </c>
      <c r="E299" s="5">
        <f t="shared" si="24"/>
        <v>4229</v>
      </c>
    </row>
    <row r="300" spans="2:5" x14ac:dyDescent="0.3">
      <c r="B300" s="1">
        <v>294</v>
      </c>
      <c r="C300" s="1">
        <v>25</v>
      </c>
      <c r="D300" s="1">
        <f t="shared" si="24"/>
        <v>91</v>
      </c>
      <c r="E300" s="5">
        <f t="shared" si="24"/>
        <v>4229</v>
      </c>
    </row>
    <row r="301" spans="2:5" x14ac:dyDescent="0.3">
      <c r="B301" s="1">
        <v>295</v>
      </c>
      <c r="C301" s="1">
        <v>25</v>
      </c>
      <c r="D301" s="1">
        <f t="shared" si="24"/>
        <v>91</v>
      </c>
      <c r="E301" s="5">
        <f t="shared" si="24"/>
        <v>4229</v>
      </c>
    </row>
    <row r="302" spans="2:5" x14ac:dyDescent="0.3">
      <c r="B302" s="1">
        <v>296</v>
      </c>
      <c r="C302" s="1">
        <v>25</v>
      </c>
      <c r="D302" s="1">
        <f t="shared" si="24"/>
        <v>91</v>
      </c>
      <c r="E302" s="5">
        <f t="shared" si="24"/>
        <v>4229</v>
      </c>
    </row>
    <row r="303" spans="2:5" x14ac:dyDescent="0.3">
      <c r="B303" s="1">
        <v>297</v>
      </c>
      <c r="C303" s="1">
        <v>25</v>
      </c>
      <c r="D303" s="1">
        <f t="shared" si="24"/>
        <v>91</v>
      </c>
      <c r="E303" s="5">
        <f t="shared" si="24"/>
        <v>4229</v>
      </c>
    </row>
    <row r="304" spans="2:5" x14ac:dyDescent="0.3">
      <c r="B304" s="1">
        <v>298</v>
      </c>
      <c r="C304" s="1">
        <v>25</v>
      </c>
      <c r="D304" s="1">
        <f t="shared" si="24"/>
        <v>91</v>
      </c>
      <c r="E304" s="5">
        <f t="shared" si="24"/>
        <v>4229</v>
      </c>
    </row>
    <row r="305" spans="2:5" x14ac:dyDescent="0.3">
      <c r="B305" s="1">
        <v>299</v>
      </c>
      <c r="C305" s="1">
        <v>25</v>
      </c>
      <c r="D305" s="1">
        <f t="shared" si="24"/>
        <v>91</v>
      </c>
      <c r="E305" s="5">
        <f t="shared" si="24"/>
        <v>4229</v>
      </c>
    </row>
    <row r="306" spans="2:5" x14ac:dyDescent="0.3">
      <c r="B306" s="1">
        <v>300</v>
      </c>
      <c r="C306" s="1">
        <v>25</v>
      </c>
      <c r="D306" s="1">
        <f t="shared" si="24"/>
        <v>91</v>
      </c>
      <c r="E306" s="5">
        <f t="shared" si="24"/>
        <v>4229</v>
      </c>
    </row>
    <row r="307" spans="2:5" x14ac:dyDescent="0.3">
      <c r="B307" s="1">
        <v>301</v>
      </c>
      <c r="C307" s="1">
        <v>26</v>
      </c>
      <c r="D307" s="1">
        <f>+D306+1</f>
        <v>92</v>
      </c>
      <c r="E307" s="5">
        <f>ROUND(+E306*(1+$E$4),0)</f>
        <v>4356</v>
      </c>
    </row>
    <row r="308" spans="2:5" x14ac:dyDescent="0.3">
      <c r="B308" s="1">
        <v>302</v>
      </c>
      <c r="C308" s="1">
        <v>26</v>
      </c>
      <c r="D308" s="1">
        <f t="shared" ref="D308:E318" si="25">+D307</f>
        <v>92</v>
      </c>
      <c r="E308" s="5">
        <f t="shared" si="25"/>
        <v>4356</v>
      </c>
    </row>
    <row r="309" spans="2:5" x14ac:dyDescent="0.3">
      <c r="B309" s="1">
        <v>303</v>
      </c>
      <c r="C309" s="1">
        <v>26</v>
      </c>
      <c r="D309" s="1">
        <f t="shared" si="25"/>
        <v>92</v>
      </c>
      <c r="E309" s="5">
        <f t="shared" si="25"/>
        <v>4356</v>
      </c>
    </row>
    <row r="310" spans="2:5" x14ac:dyDescent="0.3">
      <c r="B310" s="1">
        <v>304</v>
      </c>
      <c r="C310" s="1">
        <v>26</v>
      </c>
      <c r="D310" s="1">
        <f t="shared" si="25"/>
        <v>92</v>
      </c>
      <c r="E310" s="5">
        <f t="shared" si="25"/>
        <v>4356</v>
      </c>
    </row>
    <row r="311" spans="2:5" x14ac:dyDescent="0.3">
      <c r="B311" s="1">
        <v>305</v>
      </c>
      <c r="C311" s="1">
        <v>26</v>
      </c>
      <c r="D311" s="1">
        <f t="shared" si="25"/>
        <v>92</v>
      </c>
      <c r="E311" s="5">
        <f t="shared" si="25"/>
        <v>4356</v>
      </c>
    </row>
    <row r="312" spans="2:5" x14ac:dyDescent="0.3">
      <c r="B312" s="1">
        <v>306</v>
      </c>
      <c r="C312" s="1">
        <v>26</v>
      </c>
      <c r="D312" s="1">
        <f t="shared" si="25"/>
        <v>92</v>
      </c>
      <c r="E312" s="5">
        <f t="shared" si="25"/>
        <v>4356</v>
      </c>
    </row>
    <row r="313" spans="2:5" x14ac:dyDescent="0.3">
      <c r="B313" s="1">
        <v>307</v>
      </c>
      <c r="C313" s="1">
        <v>26</v>
      </c>
      <c r="D313" s="1">
        <f t="shared" si="25"/>
        <v>92</v>
      </c>
      <c r="E313" s="5">
        <f t="shared" si="25"/>
        <v>4356</v>
      </c>
    </row>
    <row r="314" spans="2:5" x14ac:dyDescent="0.3">
      <c r="B314" s="1">
        <v>308</v>
      </c>
      <c r="C314" s="1">
        <v>26</v>
      </c>
      <c r="D314" s="1">
        <f t="shared" si="25"/>
        <v>92</v>
      </c>
      <c r="E314" s="5">
        <f t="shared" si="25"/>
        <v>4356</v>
      </c>
    </row>
    <row r="315" spans="2:5" x14ac:dyDescent="0.3">
      <c r="B315" s="1">
        <v>309</v>
      </c>
      <c r="C315" s="1">
        <v>26</v>
      </c>
      <c r="D315" s="1">
        <f t="shared" si="25"/>
        <v>92</v>
      </c>
      <c r="E315" s="5">
        <f t="shared" si="25"/>
        <v>4356</v>
      </c>
    </row>
    <row r="316" spans="2:5" x14ac:dyDescent="0.3">
      <c r="B316" s="1">
        <v>310</v>
      </c>
      <c r="C316" s="1">
        <v>26</v>
      </c>
      <c r="D316" s="1">
        <f t="shared" si="25"/>
        <v>92</v>
      </c>
      <c r="E316" s="5">
        <f t="shared" si="25"/>
        <v>4356</v>
      </c>
    </row>
    <row r="317" spans="2:5" x14ac:dyDescent="0.3">
      <c r="B317" s="1">
        <v>311</v>
      </c>
      <c r="C317" s="1">
        <v>26</v>
      </c>
      <c r="D317" s="1">
        <f t="shared" si="25"/>
        <v>92</v>
      </c>
      <c r="E317" s="5">
        <f t="shared" si="25"/>
        <v>4356</v>
      </c>
    </row>
    <row r="318" spans="2:5" x14ac:dyDescent="0.3">
      <c r="B318" s="1">
        <v>312</v>
      </c>
      <c r="C318" s="1">
        <v>26</v>
      </c>
      <c r="D318" s="1">
        <f t="shared" si="25"/>
        <v>92</v>
      </c>
      <c r="E318" s="5">
        <f t="shared" si="25"/>
        <v>4356</v>
      </c>
    </row>
    <row r="319" spans="2:5" x14ac:dyDescent="0.3">
      <c r="B319" s="1">
        <v>313</v>
      </c>
      <c r="C319" s="1">
        <v>27</v>
      </c>
      <c r="D319" s="1">
        <f>+D318+1</f>
        <v>93</v>
      </c>
      <c r="E319" s="5">
        <f>ROUND(+E318*(1+$E$4),0)</f>
        <v>4487</v>
      </c>
    </row>
    <row r="320" spans="2:5" x14ac:dyDescent="0.3">
      <c r="B320" s="1">
        <v>314</v>
      </c>
      <c r="C320" s="1">
        <v>27</v>
      </c>
      <c r="D320" s="1">
        <f t="shared" ref="D320:E330" si="26">+D319</f>
        <v>93</v>
      </c>
      <c r="E320" s="5">
        <f t="shared" si="26"/>
        <v>4487</v>
      </c>
    </row>
    <row r="321" spans="2:5" x14ac:dyDescent="0.3">
      <c r="B321" s="1">
        <v>315</v>
      </c>
      <c r="C321" s="1">
        <v>27</v>
      </c>
      <c r="D321" s="1">
        <f t="shared" si="26"/>
        <v>93</v>
      </c>
      <c r="E321" s="5">
        <f t="shared" si="26"/>
        <v>4487</v>
      </c>
    </row>
    <row r="322" spans="2:5" x14ac:dyDescent="0.3">
      <c r="B322" s="1">
        <v>316</v>
      </c>
      <c r="C322" s="1">
        <v>27</v>
      </c>
      <c r="D322" s="1">
        <f t="shared" si="26"/>
        <v>93</v>
      </c>
      <c r="E322" s="5">
        <f t="shared" si="26"/>
        <v>4487</v>
      </c>
    </row>
    <row r="323" spans="2:5" x14ac:dyDescent="0.3">
      <c r="B323" s="1">
        <v>317</v>
      </c>
      <c r="C323" s="1">
        <v>27</v>
      </c>
      <c r="D323" s="1">
        <f t="shared" si="26"/>
        <v>93</v>
      </c>
      <c r="E323" s="5">
        <f t="shared" si="26"/>
        <v>4487</v>
      </c>
    </row>
    <row r="324" spans="2:5" x14ac:dyDescent="0.3">
      <c r="B324" s="1">
        <v>318</v>
      </c>
      <c r="C324" s="1">
        <v>27</v>
      </c>
      <c r="D324" s="1">
        <f t="shared" si="26"/>
        <v>93</v>
      </c>
      <c r="E324" s="5">
        <f t="shared" si="26"/>
        <v>4487</v>
      </c>
    </row>
    <row r="325" spans="2:5" x14ac:dyDescent="0.3">
      <c r="B325" s="1">
        <v>319</v>
      </c>
      <c r="C325" s="1">
        <v>27</v>
      </c>
      <c r="D325" s="1">
        <f t="shared" si="26"/>
        <v>93</v>
      </c>
      <c r="E325" s="5">
        <f t="shared" si="26"/>
        <v>4487</v>
      </c>
    </row>
    <row r="326" spans="2:5" x14ac:dyDescent="0.3">
      <c r="B326" s="1">
        <v>320</v>
      </c>
      <c r="C326" s="1">
        <v>27</v>
      </c>
      <c r="D326" s="1">
        <f t="shared" si="26"/>
        <v>93</v>
      </c>
      <c r="E326" s="5">
        <f t="shared" si="26"/>
        <v>4487</v>
      </c>
    </row>
    <row r="327" spans="2:5" x14ac:dyDescent="0.3">
      <c r="B327" s="1">
        <v>321</v>
      </c>
      <c r="C327" s="1">
        <v>27</v>
      </c>
      <c r="D327" s="1">
        <f t="shared" si="26"/>
        <v>93</v>
      </c>
      <c r="E327" s="5">
        <f t="shared" si="26"/>
        <v>4487</v>
      </c>
    </row>
    <row r="328" spans="2:5" x14ac:dyDescent="0.3">
      <c r="B328" s="1">
        <v>322</v>
      </c>
      <c r="C328" s="1">
        <v>27</v>
      </c>
      <c r="D328" s="1">
        <f t="shared" si="26"/>
        <v>93</v>
      </c>
      <c r="E328" s="5">
        <f t="shared" si="26"/>
        <v>4487</v>
      </c>
    </row>
    <row r="329" spans="2:5" x14ac:dyDescent="0.3">
      <c r="B329" s="1">
        <v>323</v>
      </c>
      <c r="C329" s="1">
        <v>27</v>
      </c>
      <c r="D329" s="1">
        <f t="shared" si="26"/>
        <v>93</v>
      </c>
      <c r="E329" s="5">
        <f t="shared" si="26"/>
        <v>4487</v>
      </c>
    </row>
    <row r="330" spans="2:5" x14ac:dyDescent="0.3">
      <c r="B330" s="1">
        <v>324</v>
      </c>
      <c r="C330" s="1">
        <v>27</v>
      </c>
      <c r="D330" s="1">
        <f t="shared" si="26"/>
        <v>93</v>
      </c>
      <c r="E330" s="5">
        <f t="shared" si="26"/>
        <v>4487</v>
      </c>
    </row>
    <row r="331" spans="2:5" x14ac:dyDescent="0.3">
      <c r="B331" s="1">
        <v>325</v>
      </c>
      <c r="C331" s="1">
        <v>28</v>
      </c>
      <c r="D331" s="1">
        <f>+D330+1</f>
        <v>94</v>
      </c>
      <c r="E331" s="5">
        <f>ROUND(+E330*(1+$E$4),0)</f>
        <v>4622</v>
      </c>
    </row>
    <row r="332" spans="2:5" x14ac:dyDescent="0.3">
      <c r="B332" s="1">
        <v>326</v>
      </c>
      <c r="C332" s="1">
        <v>28</v>
      </c>
      <c r="D332" s="1">
        <f t="shared" ref="D332:E342" si="27">+D331</f>
        <v>94</v>
      </c>
      <c r="E332" s="5">
        <f t="shared" si="27"/>
        <v>4622</v>
      </c>
    </row>
    <row r="333" spans="2:5" x14ac:dyDescent="0.3">
      <c r="B333" s="1">
        <v>327</v>
      </c>
      <c r="C333" s="1">
        <v>28</v>
      </c>
      <c r="D333" s="1">
        <f t="shared" si="27"/>
        <v>94</v>
      </c>
      <c r="E333" s="5">
        <f t="shared" si="27"/>
        <v>4622</v>
      </c>
    </row>
    <row r="334" spans="2:5" x14ac:dyDescent="0.3">
      <c r="B334" s="1">
        <v>328</v>
      </c>
      <c r="C334" s="1">
        <v>28</v>
      </c>
      <c r="D334" s="1">
        <f t="shared" si="27"/>
        <v>94</v>
      </c>
      <c r="E334" s="5">
        <f t="shared" si="27"/>
        <v>4622</v>
      </c>
    </row>
    <row r="335" spans="2:5" x14ac:dyDescent="0.3">
      <c r="B335" s="1">
        <v>329</v>
      </c>
      <c r="C335" s="1">
        <v>28</v>
      </c>
      <c r="D335" s="1">
        <f t="shared" si="27"/>
        <v>94</v>
      </c>
      <c r="E335" s="5">
        <f t="shared" si="27"/>
        <v>4622</v>
      </c>
    </row>
    <row r="336" spans="2:5" x14ac:dyDescent="0.3">
      <c r="B336" s="1">
        <v>330</v>
      </c>
      <c r="C336" s="1">
        <v>28</v>
      </c>
      <c r="D336" s="1">
        <f t="shared" si="27"/>
        <v>94</v>
      </c>
      <c r="E336" s="5">
        <f t="shared" si="27"/>
        <v>4622</v>
      </c>
    </row>
    <row r="337" spans="2:5" x14ac:dyDescent="0.3">
      <c r="B337" s="1">
        <v>331</v>
      </c>
      <c r="C337" s="1">
        <v>28</v>
      </c>
      <c r="D337" s="1">
        <f t="shared" si="27"/>
        <v>94</v>
      </c>
      <c r="E337" s="5">
        <f t="shared" si="27"/>
        <v>4622</v>
      </c>
    </row>
    <row r="338" spans="2:5" x14ac:dyDescent="0.3">
      <c r="B338" s="1">
        <v>332</v>
      </c>
      <c r="C338" s="1">
        <v>28</v>
      </c>
      <c r="D338" s="1">
        <f t="shared" si="27"/>
        <v>94</v>
      </c>
      <c r="E338" s="5">
        <f t="shared" si="27"/>
        <v>4622</v>
      </c>
    </row>
    <row r="339" spans="2:5" x14ac:dyDescent="0.3">
      <c r="B339" s="1">
        <v>333</v>
      </c>
      <c r="C339" s="1">
        <v>28</v>
      </c>
      <c r="D339" s="1">
        <f t="shared" si="27"/>
        <v>94</v>
      </c>
      <c r="E339" s="5">
        <f t="shared" si="27"/>
        <v>4622</v>
      </c>
    </row>
    <row r="340" spans="2:5" x14ac:dyDescent="0.3">
      <c r="B340" s="1">
        <v>334</v>
      </c>
      <c r="C340" s="1">
        <v>28</v>
      </c>
      <c r="D340" s="1">
        <f t="shared" si="27"/>
        <v>94</v>
      </c>
      <c r="E340" s="5">
        <f t="shared" si="27"/>
        <v>4622</v>
      </c>
    </row>
    <row r="341" spans="2:5" x14ac:dyDescent="0.3">
      <c r="B341" s="1">
        <v>335</v>
      </c>
      <c r="C341" s="1">
        <v>28</v>
      </c>
      <c r="D341" s="1">
        <f t="shared" si="27"/>
        <v>94</v>
      </c>
      <c r="E341" s="5">
        <f t="shared" si="27"/>
        <v>4622</v>
      </c>
    </row>
    <row r="342" spans="2:5" x14ac:dyDescent="0.3">
      <c r="B342" s="1">
        <v>336</v>
      </c>
      <c r="C342" s="1">
        <v>28</v>
      </c>
      <c r="D342" s="1">
        <f t="shared" si="27"/>
        <v>94</v>
      </c>
      <c r="E342" s="5">
        <f t="shared" si="27"/>
        <v>4622</v>
      </c>
    </row>
    <row r="343" spans="2:5" x14ac:dyDescent="0.3">
      <c r="B343" s="1">
        <v>337</v>
      </c>
      <c r="C343" s="1">
        <v>29</v>
      </c>
      <c r="D343" s="1">
        <f>+D342+1</f>
        <v>95</v>
      </c>
      <c r="E343" s="5">
        <f>ROUND(+E342*(1+$E$4),0)</f>
        <v>4761</v>
      </c>
    </row>
    <row r="344" spans="2:5" x14ac:dyDescent="0.3">
      <c r="B344" s="1">
        <v>338</v>
      </c>
      <c r="C344" s="1">
        <v>29</v>
      </c>
      <c r="D344" s="1">
        <f t="shared" ref="D344:E354" si="28">+D343</f>
        <v>95</v>
      </c>
      <c r="E344" s="5">
        <f t="shared" si="28"/>
        <v>4761</v>
      </c>
    </row>
    <row r="345" spans="2:5" x14ac:dyDescent="0.3">
      <c r="B345" s="1">
        <v>339</v>
      </c>
      <c r="C345" s="1">
        <v>29</v>
      </c>
      <c r="D345" s="1">
        <f t="shared" si="28"/>
        <v>95</v>
      </c>
      <c r="E345" s="5">
        <f t="shared" si="28"/>
        <v>4761</v>
      </c>
    </row>
    <row r="346" spans="2:5" x14ac:dyDescent="0.3">
      <c r="B346" s="1">
        <v>340</v>
      </c>
      <c r="C346" s="1">
        <v>29</v>
      </c>
      <c r="D346" s="1">
        <f t="shared" si="28"/>
        <v>95</v>
      </c>
      <c r="E346" s="5">
        <f t="shared" si="28"/>
        <v>4761</v>
      </c>
    </row>
    <row r="347" spans="2:5" x14ac:dyDescent="0.3">
      <c r="B347" s="1">
        <v>341</v>
      </c>
      <c r="C347" s="1">
        <v>29</v>
      </c>
      <c r="D347" s="1">
        <f t="shared" si="28"/>
        <v>95</v>
      </c>
      <c r="E347" s="5">
        <f t="shared" si="28"/>
        <v>4761</v>
      </c>
    </row>
    <row r="348" spans="2:5" x14ac:dyDescent="0.3">
      <c r="B348" s="1">
        <v>342</v>
      </c>
      <c r="C348" s="1">
        <v>29</v>
      </c>
      <c r="D348" s="1">
        <f t="shared" si="28"/>
        <v>95</v>
      </c>
      <c r="E348" s="5">
        <f t="shared" si="28"/>
        <v>4761</v>
      </c>
    </row>
    <row r="349" spans="2:5" x14ac:dyDescent="0.3">
      <c r="B349" s="1">
        <v>343</v>
      </c>
      <c r="C349" s="1">
        <v>29</v>
      </c>
      <c r="D349" s="1">
        <f t="shared" si="28"/>
        <v>95</v>
      </c>
      <c r="E349" s="5">
        <f t="shared" si="28"/>
        <v>4761</v>
      </c>
    </row>
    <row r="350" spans="2:5" x14ac:dyDescent="0.3">
      <c r="B350" s="1">
        <v>344</v>
      </c>
      <c r="C350" s="1">
        <v>29</v>
      </c>
      <c r="D350" s="1">
        <f t="shared" si="28"/>
        <v>95</v>
      </c>
      <c r="E350" s="5">
        <f t="shared" si="28"/>
        <v>4761</v>
      </c>
    </row>
    <row r="351" spans="2:5" x14ac:dyDescent="0.3">
      <c r="B351" s="1">
        <v>345</v>
      </c>
      <c r="C351" s="1">
        <v>29</v>
      </c>
      <c r="D351" s="1">
        <f t="shared" si="28"/>
        <v>95</v>
      </c>
      <c r="E351" s="5">
        <f t="shared" si="28"/>
        <v>4761</v>
      </c>
    </row>
    <row r="352" spans="2:5" x14ac:dyDescent="0.3">
      <c r="B352" s="1">
        <v>346</v>
      </c>
      <c r="C352" s="1">
        <v>29</v>
      </c>
      <c r="D352" s="1">
        <f t="shared" si="28"/>
        <v>95</v>
      </c>
      <c r="E352" s="5">
        <f t="shared" si="28"/>
        <v>4761</v>
      </c>
    </row>
    <row r="353" spans="2:5" x14ac:dyDescent="0.3">
      <c r="B353" s="1">
        <v>347</v>
      </c>
      <c r="C353" s="1">
        <v>29</v>
      </c>
      <c r="D353" s="1">
        <f t="shared" si="28"/>
        <v>95</v>
      </c>
      <c r="E353" s="5">
        <f t="shared" si="28"/>
        <v>4761</v>
      </c>
    </row>
    <row r="354" spans="2:5" x14ac:dyDescent="0.3">
      <c r="B354" s="1">
        <v>348</v>
      </c>
      <c r="C354" s="1">
        <v>29</v>
      </c>
      <c r="D354" s="1">
        <f t="shared" si="28"/>
        <v>95</v>
      </c>
      <c r="E354" s="5">
        <f t="shared" si="28"/>
        <v>4761</v>
      </c>
    </row>
    <row r="355" spans="2:5" x14ac:dyDescent="0.3">
      <c r="B355" s="1">
        <v>349</v>
      </c>
      <c r="C355" s="1">
        <v>30</v>
      </c>
      <c r="D355" s="1">
        <f>+D354+1</f>
        <v>96</v>
      </c>
      <c r="E355" s="5">
        <f>ROUND(+E354*(1+$E$4),0)</f>
        <v>4904</v>
      </c>
    </row>
    <row r="356" spans="2:5" x14ac:dyDescent="0.3">
      <c r="B356" s="1">
        <v>350</v>
      </c>
      <c r="C356" s="1">
        <v>30</v>
      </c>
      <c r="D356" s="1">
        <f t="shared" ref="D356:E366" si="29">+D355</f>
        <v>96</v>
      </c>
      <c r="E356" s="5">
        <f t="shared" si="29"/>
        <v>4904</v>
      </c>
    </row>
    <row r="357" spans="2:5" x14ac:dyDescent="0.3">
      <c r="B357" s="1">
        <v>351</v>
      </c>
      <c r="C357" s="1">
        <v>30</v>
      </c>
      <c r="D357" s="1">
        <f t="shared" si="29"/>
        <v>96</v>
      </c>
      <c r="E357" s="5">
        <f t="shared" si="29"/>
        <v>4904</v>
      </c>
    </row>
    <row r="358" spans="2:5" x14ac:dyDescent="0.3">
      <c r="B358" s="1">
        <v>352</v>
      </c>
      <c r="C358" s="1">
        <v>30</v>
      </c>
      <c r="D358" s="1">
        <f t="shared" si="29"/>
        <v>96</v>
      </c>
      <c r="E358" s="5">
        <f t="shared" si="29"/>
        <v>4904</v>
      </c>
    </row>
    <row r="359" spans="2:5" x14ac:dyDescent="0.3">
      <c r="B359" s="1">
        <v>353</v>
      </c>
      <c r="C359" s="1">
        <v>30</v>
      </c>
      <c r="D359" s="1">
        <f t="shared" si="29"/>
        <v>96</v>
      </c>
      <c r="E359" s="5">
        <f t="shared" si="29"/>
        <v>4904</v>
      </c>
    </row>
    <row r="360" spans="2:5" x14ac:dyDescent="0.3">
      <c r="B360" s="1">
        <v>354</v>
      </c>
      <c r="C360" s="1">
        <v>30</v>
      </c>
      <c r="D360" s="1">
        <f t="shared" si="29"/>
        <v>96</v>
      </c>
      <c r="E360" s="5">
        <f t="shared" si="29"/>
        <v>4904</v>
      </c>
    </row>
    <row r="361" spans="2:5" x14ac:dyDescent="0.3">
      <c r="B361" s="1">
        <v>355</v>
      </c>
      <c r="C361" s="1">
        <v>30</v>
      </c>
      <c r="D361" s="1">
        <f t="shared" si="29"/>
        <v>96</v>
      </c>
      <c r="E361" s="5">
        <f t="shared" si="29"/>
        <v>4904</v>
      </c>
    </row>
    <row r="362" spans="2:5" x14ac:dyDescent="0.3">
      <c r="B362" s="1">
        <v>356</v>
      </c>
      <c r="C362" s="1">
        <v>30</v>
      </c>
      <c r="D362" s="1">
        <f t="shared" si="29"/>
        <v>96</v>
      </c>
      <c r="E362" s="5">
        <f t="shared" si="29"/>
        <v>4904</v>
      </c>
    </row>
    <row r="363" spans="2:5" x14ac:dyDescent="0.3">
      <c r="B363" s="1">
        <v>357</v>
      </c>
      <c r="C363" s="1">
        <v>30</v>
      </c>
      <c r="D363" s="1">
        <f t="shared" si="29"/>
        <v>96</v>
      </c>
      <c r="E363" s="5">
        <f t="shared" si="29"/>
        <v>4904</v>
      </c>
    </row>
    <row r="364" spans="2:5" x14ac:dyDescent="0.3">
      <c r="B364" s="1">
        <v>358</v>
      </c>
      <c r="C364" s="1">
        <v>30</v>
      </c>
      <c r="D364" s="1">
        <f t="shared" si="29"/>
        <v>96</v>
      </c>
      <c r="E364" s="5">
        <f t="shared" si="29"/>
        <v>4904</v>
      </c>
    </row>
    <row r="365" spans="2:5" x14ac:dyDescent="0.3">
      <c r="B365" s="1">
        <v>359</v>
      </c>
      <c r="C365" s="1">
        <v>30</v>
      </c>
      <c r="D365" s="1">
        <f t="shared" si="29"/>
        <v>96</v>
      </c>
      <c r="E365" s="5">
        <f t="shared" si="29"/>
        <v>4904</v>
      </c>
    </row>
    <row r="366" spans="2:5" x14ac:dyDescent="0.3">
      <c r="B366" s="1">
        <v>360</v>
      </c>
      <c r="C366" s="1">
        <v>30</v>
      </c>
      <c r="D366" s="1">
        <f t="shared" si="29"/>
        <v>96</v>
      </c>
      <c r="E366" s="5">
        <f t="shared" si="29"/>
        <v>4904</v>
      </c>
    </row>
    <row r="367" spans="2:5" x14ac:dyDescent="0.3">
      <c r="B367" s="1">
        <v>361</v>
      </c>
      <c r="C367" s="1">
        <v>31</v>
      </c>
      <c r="D367" s="1">
        <f>+D366+1</f>
        <v>97</v>
      </c>
      <c r="E367" s="5">
        <f>ROUND(+E366*(1+$E$4),0)</f>
        <v>5051</v>
      </c>
    </row>
    <row r="368" spans="2:5" x14ac:dyDescent="0.3">
      <c r="B368" s="1">
        <v>362</v>
      </c>
      <c r="C368" s="1">
        <v>31</v>
      </c>
      <c r="D368" s="1">
        <f t="shared" ref="D368:E378" si="30">+D367</f>
        <v>97</v>
      </c>
      <c r="E368" s="5">
        <f t="shared" si="30"/>
        <v>5051</v>
      </c>
    </row>
    <row r="369" spans="2:5" x14ac:dyDescent="0.3">
      <c r="B369" s="1">
        <v>363</v>
      </c>
      <c r="C369" s="1">
        <v>31</v>
      </c>
      <c r="D369" s="1">
        <f t="shared" si="30"/>
        <v>97</v>
      </c>
      <c r="E369" s="5">
        <f t="shared" si="30"/>
        <v>5051</v>
      </c>
    </row>
    <row r="370" spans="2:5" x14ac:dyDescent="0.3">
      <c r="B370" s="1">
        <v>364</v>
      </c>
      <c r="C370" s="1">
        <v>31</v>
      </c>
      <c r="D370" s="1">
        <f t="shared" si="30"/>
        <v>97</v>
      </c>
      <c r="E370" s="5">
        <f t="shared" si="30"/>
        <v>5051</v>
      </c>
    </row>
    <row r="371" spans="2:5" x14ac:dyDescent="0.3">
      <c r="B371" s="1">
        <v>365</v>
      </c>
      <c r="C371" s="1">
        <v>31</v>
      </c>
      <c r="D371" s="1">
        <f t="shared" si="30"/>
        <v>97</v>
      </c>
      <c r="E371" s="5">
        <f t="shared" si="30"/>
        <v>5051</v>
      </c>
    </row>
    <row r="372" spans="2:5" x14ac:dyDescent="0.3">
      <c r="B372" s="1">
        <v>366</v>
      </c>
      <c r="C372" s="1">
        <v>31</v>
      </c>
      <c r="D372" s="1">
        <f t="shared" si="30"/>
        <v>97</v>
      </c>
      <c r="E372" s="5">
        <f t="shared" si="30"/>
        <v>5051</v>
      </c>
    </row>
    <row r="373" spans="2:5" x14ac:dyDescent="0.3">
      <c r="B373" s="1">
        <v>367</v>
      </c>
      <c r="C373" s="1">
        <v>31</v>
      </c>
      <c r="D373" s="1">
        <f t="shared" si="30"/>
        <v>97</v>
      </c>
      <c r="E373" s="5">
        <f t="shared" si="30"/>
        <v>5051</v>
      </c>
    </row>
    <row r="374" spans="2:5" x14ac:dyDescent="0.3">
      <c r="B374" s="1">
        <v>368</v>
      </c>
      <c r="C374" s="1">
        <v>31</v>
      </c>
      <c r="D374" s="1">
        <f t="shared" si="30"/>
        <v>97</v>
      </c>
      <c r="E374" s="5">
        <f t="shared" si="30"/>
        <v>5051</v>
      </c>
    </row>
    <row r="375" spans="2:5" x14ac:dyDescent="0.3">
      <c r="B375" s="1">
        <v>369</v>
      </c>
      <c r="C375" s="1">
        <v>31</v>
      </c>
      <c r="D375" s="1">
        <f t="shared" si="30"/>
        <v>97</v>
      </c>
      <c r="E375" s="5">
        <f t="shared" si="30"/>
        <v>5051</v>
      </c>
    </row>
    <row r="376" spans="2:5" x14ac:dyDescent="0.3">
      <c r="B376" s="1">
        <v>370</v>
      </c>
      <c r="C376" s="1">
        <v>31</v>
      </c>
      <c r="D376" s="1">
        <f t="shared" si="30"/>
        <v>97</v>
      </c>
      <c r="E376" s="5">
        <f t="shared" si="30"/>
        <v>5051</v>
      </c>
    </row>
    <row r="377" spans="2:5" x14ac:dyDescent="0.3">
      <c r="B377" s="1">
        <v>371</v>
      </c>
      <c r="C377" s="1">
        <v>31</v>
      </c>
      <c r="D377" s="1">
        <f t="shared" si="30"/>
        <v>97</v>
      </c>
      <c r="E377" s="5">
        <f t="shared" si="30"/>
        <v>5051</v>
      </c>
    </row>
    <row r="378" spans="2:5" x14ac:dyDescent="0.3">
      <c r="B378" s="1">
        <v>372</v>
      </c>
      <c r="C378" s="1">
        <v>31</v>
      </c>
      <c r="D378" s="1">
        <f t="shared" si="30"/>
        <v>97</v>
      </c>
      <c r="E378" s="5">
        <f t="shared" si="30"/>
        <v>5051</v>
      </c>
    </row>
    <row r="379" spans="2:5" x14ac:dyDescent="0.3">
      <c r="B379" s="1">
        <v>373</v>
      </c>
      <c r="C379" s="1">
        <v>32</v>
      </c>
      <c r="D379" s="1">
        <f>+D378+1</f>
        <v>98</v>
      </c>
      <c r="E379" s="5">
        <f>ROUND(+E378*(1+$E$4),0)</f>
        <v>5203</v>
      </c>
    </row>
    <row r="380" spans="2:5" x14ac:dyDescent="0.3">
      <c r="B380" s="1">
        <v>374</v>
      </c>
      <c r="C380" s="1">
        <v>32</v>
      </c>
      <c r="D380" s="1">
        <f t="shared" ref="D380:E390" si="31">+D379</f>
        <v>98</v>
      </c>
      <c r="E380" s="5">
        <f t="shared" si="31"/>
        <v>5203</v>
      </c>
    </row>
    <row r="381" spans="2:5" x14ac:dyDescent="0.3">
      <c r="B381" s="1">
        <v>375</v>
      </c>
      <c r="C381" s="1">
        <v>32</v>
      </c>
      <c r="D381" s="1">
        <f t="shared" si="31"/>
        <v>98</v>
      </c>
      <c r="E381" s="5">
        <f t="shared" si="31"/>
        <v>5203</v>
      </c>
    </row>
    <row r="382" spans="2:5" x14ac:dyDescent="0.3">
      <c r="B382" s="1">
        <v>376</v>
      </c>
      <c r="C382" s="1">
        <v>32</v>
      </c>
      <c r="D382" s="1">
        <f t="shared" si="31"/>
        <v>98</v>
      </c>
      <c r="E382" s="5">
        <f t="shared" si="31"/>
        <v>5203</v>
      </c>
    </row>
    <row r="383" spans="2:5" x14ac:dyDescent="0.3">
      <c r="B383" s="1">
        <v>377</v>
      </c>
      <c r="C383" s="1">
        <v>32</v>
      </c>
      <c r="D383" s="1">
        <f t="shared" si="31"/>
        <v>98</v>
      </c>
      <c r="E383" s="5">
        <f t="shared" si="31"/>
        <v>5203</v>
      </c>
    </row>
    <row r="384" spans="2:5" x14ac:dyDescent="0.3">
      <c r="B384" s="1">
        <v>378</v>
      </c>
      <c r="C384" s="1">
        <v>32</v>
      </c>
      <c r="D384" s="1">
        <f t="shared" si="31"/>
        <v>98</v>
      </c>
      <c r="E384" s="5">
        <f t="shared" si="31"/>
        <v>5203</v>
      </c>
    </row>
    <row r="385" spans="2:5" x14ac:dyDescent="0.3">
      <c r="B385" s="1">
        <v>379</v>
      </c>
      <c r="C385" s="1">
        <v>32</v>
      </c>
      <c r="D385" s="1">
        <f t="shared" si="31"/>
        <v>98</v>
      </c>
      <c r="E385" s="5">
        <f t="shared" si="31"/>
        <v>5203</v>
      </c>
    </row>
    <row r="386" spans="2:5" x14ac:dyDescent="0.3">
      <c r="B386" s="1">
        <v>380</v>
      </c>
      <c r="C386" s="1">
        <v>32</v>
      </c>
      <c r="D386" s="1">
        <f t="shared" si="31"/>
        <v>98</v>
      </c>
      <c r="E386" s="5">
        <f t="shared" si="31"/>
        <v>5203</v>
      </c>
    </row>
    <row r="387" spans="2:5" x14ac:dyDescent="0.3">
      <c r="B387" s="1">
        <v>381</v>
      </c>
      <c r="C387" s="1">
        <v>32</v>
      </c>
      <c r="D387" s="1">
        <f t="shared" si="31"/>
        <v>98</v>
      </c>
      <c r="E387" s="5">
        <f t="shared" si="31"/>
        <v>5203</v>
      </c>
    </row>
    <row r="388" spans="2:5" x14ac:dyDescent="0.3">
      <c r="B388" s="1">
        <v>382</v>
      </c>
      <c r="C388" s="1">
        <v>32</v>
      </c>
      <c r="D388" s="1">
        <f t="shared" si="31"/>
        <v>98</v>
      </c>
      <c r="E388" s="5">
        <f t="shared" si="31"/>
        <v>5203</v>
      </c>
    </row>
    <row r="389" spans="2:5" x14ac:dyDescent="0.3">
      <c r="B389" s="1">
        <v>383</v>
      </c>
      <c r="C389" s="1">
        <v>32</v>
      </c>
      <c r="D389" s="1">
        <f t="shared" si="31"/>
        <v>98</v>
      </c>
      <c r="E389" s="5">
        <f t="shared" si="31"/>
        <v>5203</v>
      </c>
    </row>
    <row r="390" spans="2:5" x14ac:dyDescent="0.3">
      <c r="B390" s="1">
        <v>384</v>
      </c>
      <c r="C390" s="1">
        <v>32</v>
      </c>
      <c r="D390" s="1">
        <f t="shared" si="31"/>
        <v>98</v>
      </c>
      <c r="E390" s="5">
        <f t="shared" si="31"/>
        <v>5203</v>
      </c>
    </row>
    <row r="391" spans="2:5" x14ac:dyDescent="0.3">
      <c r="B391" s="1">
        <v>385</v>
      </c>
      <c r="C391" s="1">
        <v>33</v>
      </c>
      <c r="D391" s="1">
        <f>+D390+1</f>
        <v>99</v>
      </c>
      <c r="E391" s="5">
        <f>ROUND(+E390*(1+$E$4),0)</f>
        <v>5359</v>
      </c>
    </row>
    <row r="392" spans="2:5" x14ac:dyDescent="0.3">
      <c r="B392" s="1">
        <v>386</v>
      </c>
      <c r="C392" s="1">
        <v>33</v>
      </c>
      <c r="D392" s="1">
        <f t="shared" ref="D392:E402" si="32">+D391</f>
        <v>99</v>
      </c>
      <c r="E392" s="5">
        <f t="shared" si="32"/>
        <v>5359</v>
      </c>
    </row>
    <row r="393" spans="2:5" x14ac:dyDescent="0.3">
      <c r="B393" s="1">
        <v>387</v>
      </c>
      <c r="C393" s="1">
        <v>33</v>
      </c>
      <c r="D393" s="1">
        <f t="shared" si="32"/>
        <v>99</v>
      </c>
      <c r="E393" s="5">
        <f t="shared" si="32"/>
        <v>5359</v>
      </c>
    </row>
    <row r="394" spans="2:5" x14ac:dyDescent="0.3">
      <c r="B394" s="1">
        <v>388</v>
      </c>
      <c r="C394" s="1">
        <v>33</v>
      </c>
      <c r="D394" s="1">
        <f t="shared" si="32"/>
        <v>99</v>
      </c>
      <c r="E394" s="5">
        <f t="shared" si="32"/>
        <v>5359</v>
      </c>
    </row>
    <row r="395" spans="2:5" x14ac:dyDescent="0.3">
      <c r="B395" s="1">
        <v>389</v>
      </c>
      <c r="C395" s="1">
        <v>33</v>
      </c>
      <c r="D395" s="1">
        <f t="shared" si="32"/>
        <v>99</v>
      </c>
      <c r="E395" s="5">
        <f t="shared" si="32"/>
        <v>5359</v>
      </c>
    </row>
    <row r="396" spans="2:5" x14ac:dyDescent="0.3">
      <c r="B396" s="1">
        <v>390</v>
      </c>
      <c r="C396" s="1">
        <v>33</v>
      </c>
      <c r="D396" s="1">
        <f t="shared" si="32"/>
        <v>99</v>
      </c>
      <c r="E396" s="5">
        <f t="shared" si="32"/>
        <v>5359</v>
      </c>
    </row>
    <row r="397" spans="2:5" x14ac:dyDescent="0.3">
      <c r="B397" s="1">
        <v>391</v>
      </c>
      <c r="C397" s="1">
        <v>33</v>
      </c>
      <c r="D397" s="1">
        <f t="shared" si="32"/>
        <v>99</v>
      </c>
      <c r="E397" s="5">
        <f t="shared" si="32"/>
        <v>5359</v>
      </c>
    </row>
    <row r="398" spans="2:5" x14ac:dyDescent="0.3">
      <c r="B398" s="1">
        <v>392</v>
      </c>
      <c r="C398" s="1">
        <v>33</v>
      </c>
      <c r="D398" s="1">
        <f t="shared" si="32"/>
        <v>99</v>
      </c>
      <c r="E398" s="5">
        <f t="shared" si="32"/>
        <v>5359</v>
      </c>
    </row>
    <row r="399" spans="2:5" x14ac:dyDescent="0.3">
      <c r="B399" s="1">
        <v>393</v>
      </c>
      <c r="C399" s="1">
        <v>33</v>
      </c>
      <c r="D399" s="1">
        <f t="shared" si="32"/>
        <v>99</v>
      </c>
      <c r="E399" s="5">
        <f t="shared" si="32"/>
        <v>5359</v>
      </c>
    </row>
    <row r="400" spans="2:5" x14ac:dyDescent="0.3">
      <c r="B400" s="1">
        <v>394</v>
      </c>
      <c r="C400" s="1">
        <v>33</v>
      </c>
      <c r="D400" s="1">
        <f t="shared" si="32"/>
        <v>99</v>
      </c>
      <c r="E400" s="5">
        <f t="shared" si="32"/>
        <v>5359</v>
      </c>
    </row>
    <row r="401" spans="2:5" x14ac:dyDescent="0.3">
      <c r="B401" s="1">
        <v>395</v>
      </c>
      <c r="C401" s="1">
        <v>33</v>
      </c>
      <c r="D401" s="1">
        <f t="shared" si="32"/>
        <v>99</v>
      </c>
      <c r="E401" s="5">
        <f t="shared" si="32"/>
        <v>5359</v>
      </c>
    </row>
    <row r="402" spans="2:5" x14ac:dyDescent="0.3">
      <c r="B402" s="1">
        <v>396</v>
      </c>
      <c r="C402" s="1">
        <v>33</v>
      </c>
      <c r="D402" s="1">
        <f t="shared" si="32"/>
        <v>99</v>
      </c>
      <c r="E402" s="5">
        <f t="shared" si="32"/>
        <v>5359</v>
      </c>
    </row>
    <row r="403" spans="2:5" x14ac:dyDescent="0.3">
      <c r="B403" s="1">
        <v>397</v>
      </c>
      <c r="C403" s="1">
        <v>34</v>
      </c>
      <c r="D403" s="1">
        <f>+D402+1</f>
        <v>100</v>
      </c>
      <c r="E403" s="5">
        <f>ROUND(+E402*(1+$E$4),0)</f>
        <v>5520</v>
      </c>
    </row>
    <row r="404" spans="2:5" x14ac:dyDescent="0.3">
      <c r="B404" s="1">
        <v>398</v>
      </c>
      <c r="C404" s="1">
        <v>34</v>
      </c>
      <c r="D404" s="1">
        <f t="shared" ref="D404:E414" si="33">+D403</f>
        <v>100</v>
      </c>
      <c r="E404" s="5">
        <f t="shared" si="33"/>
        <v>5520</v>
      </c>
    </row>
    <row r="405" spans="2:5" x14ac:dyDescent="0.3">
      <c r="B405" s="1">
        <v>399</v>
      </c>
      <c r="C405" s="1">
        <v>34</v>
      </c>
      <c r="D405" s="1">
        <f t="shared" si="33"/>
        <v>100</v>
      </c>
      <c r="E405" s="5">
        <f t="shared" si="33"/>
        <v>5520</v>
      </c>
    </row>
    <row r="406" spans="2:5" x14ac:dyDescent="0.3">
      <c r="B406" s="1">
        <v>400</v>
      </c>
      <c r="C406" s="1">
        <v>34</v>
      </c>
      <c r="D406" s="1">
        <f t="shared" si="33"/>
        <v>100</v>
      </c>
      <c r="E406" s="5">
        <f t="shared" si="33"/>
        <v>5520</v>
      </c>
    </row>
    <row r="407" spans="2:5" x14ac:dyDescent="0.3">
      <c r="B407" s="1">
        <v>401</v>
      </c>
      <c r="C407" s="1">
        <v>34</v>
      </c>
      <c r="D407" s="1">
        <f t="shared" si="33"/>
        <v>100</v>
      </c>
      <c r="E407" s="5">
        <f t="shared" si="33"/>
        <v>5520</v>
      </c>
    </row>
    <row r="408" spans="2:5" x14ac:dyDescent="0.3">
      <c r="B408" s="1">
        <v>402</v>
      </c>
      <c r="C408" s="1">
        <v>34</v>
      </c>
      <c r="D408" s="1">
        <f t="shared" si="33"/>
        <v>100</v>
      </c>
      <c r="E408" s="5">
        <f t="shared" si="33"/>
        <v>5520</v>
      </c>
    </row>
    <row r="409" spans="2:5" x14ac:dyDescent="0.3">
      <c r="B409" s="1">
        <v>403</v>
      </c>
      <c r="C409" s="1">
        <v>34</v>
      </c>
      <c r="D409" s="1">
        <f t="shared" si="33"/>
        <v>100</v>
      </c>
      <c r="E409" s="5">
        <f t="shared" si="33"/>
        <v>5520</v>
      </c>
    </row>
    <row r="410" spans="2:5" x14ac:dyDescent="0.3">
      <c r="B410" s="1">
        <v>404</v>
      </c>
      <c r="C410" s="1">
        <v>34</v>
      </c>
      <c r="D410" s="1">
        <f t="shared" si="33"/>
        <v>100</v>
      </c>
      <c r="E410" s="5">
        <f t="shared" si="33"/>
        <v>5520</v>
      </c>
    </row>
    <row r="411" spans="2:5" x14ac:dyDescent="0.3">
      <c r="B411" s="1">
        <v>405</v>
      </c>
      <c r="C411" s="1">
        <v>34</v>
      </c>
      <c r="D411" s="1">
        <f t="shared" si="33"/>
        <v>100</v>
      </c>
      <c r="E411" s="5">
        <f t="shared" si="33"/>
        <v>5520</v>
      </c>
    </row>
    <row r="412" spans="2:5" x14ac:dyDescent="0.3">
      <c r="B412" s="1">
        <v>406</v>
      </c>
      <c r="C412" s="1">
        <v>34</v>
      </c>
      <c r="D412" s="1">
        <f t="shared" si="33"/>
        <v>100</v>
      </c>
      <c r="E412" s="5">
        <f t="shared" si="33"/>
        <v>5520</v>
      </c>
    </row>
    <row r="413" spans="2:5" x14ac:dyDescent="0.3">
      <c r="B413" s="1">
        <v>407</v>
      </c>
      <c r="C413" s="1">
        <v>34</v>
      </c>
      <c r="D413" s="1">
        <f t="shared" si="33"/>
        <v>100</v>
      </c>
      <c r="E413" s="5">
        <f t="shared" si="33"/>
        <v>5520</v>
      </c>
    </row>
    <row r="414" spans="2:5" x14ac:dyDescent="0.3">
      <c r="B414" s="1">
        <v>408</v>
      </c>
      <c r="C414" s="1">
        <v>34</v>
      </c>
      <c r="D414" s="1">
        <f t="shared" si="33"/>
        <v>100</v>
      </c>
      <c r="E414" s="5">
        <f t="shared" si="33"/>
        <v>5520</v>
      </c>
    </row>
    <row r="415" spans="2:5" x14ac:dyDescent="0.3">
      <c r="B415" s="1">
        <v>409</v>
      </c>
      <c r="C415" s="1">
        <v>35</v>
      </c>
      <c r="D415" s="1">
        <f>+D414+1</f>
        <v>101</v>
      </c>
      <c r="E415" s="5">
        <f>ROUND(+E414*(1+$E$4),0)</f>
        <v>5686</v>
      </c>
    </row>
    <row r="416" spans="2:5" x14ac:dyDescent="0.3">
      <c r="B416" s="1">
        <v>410</v>
      </c>
      <c r="C416" s="1">
        <v>35</v>
      </c>
      <c r="D416" s="1">
        <f t="shared" ref="D416:E426" si="34">+D415</f>
        <v>101</v>
      </c>
      <c r="E416" s="5">
        <f t="shared" si="34"/>
        <v>5686</v>
      </c>
    </row>
    <row r="417" spans="2:5" x14ac:dyDescent="0.3">
      <c r="B417" s="1">
        <v>411</v>
      </c>
      <c r="C417" s="1">
        <v>35</v>
      </c>
      <c r="D417" s="1">
        <f t="shared" si="34"/>
        <v>101</v>
      </c>
      <c r="E417" s="5">
        <f t="shared" si="34"/>
        <v>5686</v>
      </c>
    </row>
    <row r="418" spans="2:5" x14ac:dyDescent="0.3">
      <c r="B418" s="1">
        <v>412</v>
      </c>
      <c r="C418" s="1">
        <v>35</v>
      </c>
      <c r="D418" s="1">
        <f t="shared" si="34"/>
        <v>101</v>
      </c>
      <c r="E418" s="5">
        <f t="shared" si="34"/>
        <v>5686</v>
      </c>
    </row>
    <row r="419" spans="2:5" x14ac:dyDescent="0.3">
      <c r="B419" s="1">
        <v>413</v>
      </c>
      <c r="C419" s="1">
        <v>35</v>
      </c>
      <c r="D419" s="1">
        <f t="shared" si="34"/>
        <v>101</v>
      </c>
      <c r="E419" s="5">
        <f t="shared" si="34"/>
        <v>5686</v>
      </c>
    </row>
    <row r="420" spans="2:5" x14ac:dyDescent="0.3">
      <c r="B420" s="1">
        <v>414</v>
      </c>
      <c r="C420" s="1">
        <v>35</v>
      </c>
      <c r="D420" s="1">
        <f t="shared" si="34"/>
        <v>101</v>
      </c>
      <c r="E420" s="5">
        <f t="shared" si="34"/>
        <v>5686</v>
      </c>
    </row>
    <row r="421" spans="2:5" x14ac:dyDescent="0.3">
      <c r="B421" s="1">
        <v>415</v>
      </c>
      <c r="C421" s="1">
        <v>35</v>
      </c>
      <c r="D421" s="1">
        <f t="shared" si="34"/>
        <v>101</v>
      </c>
      <c r="E421" s="5">
        <f t="shared" si="34"/>
        <v>5686</v>
      </c>
    </row>
    <row r="422" spans="2:5" x14ac:dyDescent="0.3">
      <c r="B422" s="1">
        <v>416</v>
      </c>
      <c r="C422" s="1">
        <v>35</v>
      </c>
      <c r="D422" s="1">
        <f t="shared" si="34"/>
        <v>101</v>
      </c>
      <c r="E422" s="5">
        <f t="shared" si="34"/>
        <v>5686</v>
      </c>
    </row>
    <row r="423" spans="2:5" x14ac:dyDescent="0.3">
      <c r="B423" s="1">
        <v>417</v>
      </c>
      <c r="C423" s="1">
        <v>35</v>
      </c>
      <c r="D423" s="1">
        <f t="shared" si="34"/>
        <v>101</v>
      </c>
      <c r="E423" s="5">
        <f t="shared" si="34"/>
        <v>5686</v>
      </c>
    </row>
    <row r="424" spans="2:5" x14ac:dyDescent="0.3">
      <c r="B424" s="1">
        <v>418</v>
      </c>
      <c r="C424" s="1">
        <v>35</v>
      </c>
      <c r="D424" s="1">
        <f t="shared" si="34"/>
        <v>101</v>
      </c>
      <c r="E424" s="5">
        <f t="shared" si="34"/>
        <v>5686</v>
      </c>
    </row>
    <row r="425" spans="2:5" x14ac:dyDescent="0.3">
      <c r="B425" s="1">
        <v>419</v>
      </c>
      <c r="C425" s="1">
        <v>35</v>
      </c>
      <c r="D425" s="1">
        <f t="shared" si="34"/>
        <v>101</v>
      </c>
      <c r="E425" s="5">
        <f t="shared" si="34"/>
        <v>5686</v>
      </c>
    </row>
    <row r="426" spans="2:5" x14ac:dyDescent="0.3">
      <c r="B426" s="1">
        <v>420</v>
      </c>
      <c r="C426" s="1">
        <v>35</v>
      </c>
      <c r="D426" s="1">
        <f t="shared" si="34"/>
        <v>101</v>
      </c>
      <c r="E426" s="5">
        <f t="shared" si="34"/>
        <v>5686</v>
      </c>
    </row>
    <row r="427" spans="2:5" x14ac:dyDescent="0.3">
      <c r="B427" s="1">
        <v>421</v>
      </c>
      <c r="C427" s="1">
        <v>36</v>
      </c>
      <c r="D427" s="1">
        <f>+D426+1</f>
        <v>102</v>
      </c>
      <c r="E427" s="5">
        <f>ROUND(+E426*(1+$E$4),0)</f>
        <v>5857</v>
      </c>
    </row>
    <row r="428" spans="2:5" x14ac:dyDescent="0.3">
      <c r="B428" s="1">
        <v>422</v>
      </c>
      <c r="C428" s="1">
        <v>36</v>
      </c>
      <c r="D428" s="1">
        <f t="shared" ref="D428:E438" si="35">+D427</f>
        <v>102</v>
      </c>
      <c r="E428" s="5">
        <f t="shared" si="35"/>
        <v>5857</v>
      </c>
    </row>
    <row r="429" spans="2:5" x14ac:dyDescent="0.3">
      <c r="B429" s="1">
        <v>423</v>
      </c>
      <c r="C429" s="1">
        <v>36</v>
      </c>
      <c r="D429" s="1">
        <f t="shared" si="35"/>
        <v>102</v>
      </c>
      <c r="E429" s="5">
        <f t="shared" si="35"/>
        <v>5857</v>
      </c>
    </row>
    <row r="430" spans="2:5" x14ac:dyDescent="0.3">
      <c r="B430" s="1">
        <v>424</v>
      </c>
      <c r="C430" s="1">
        <v>36</v>
      </c>
      <c r="D430" s="1">
        <f t="shared" si="35"/>
        <v>102</v>
      </c>
      <c r="E430" s="5">
        <f t="shared" si="35"/>
        <v>5857</v>
      </c>
    </row>
    <row r="431" spans="2:5" x14ac:dyDescent="0.3">
      <c r="B431" s="1">
        <v>425</v>
      </c>
      <c r="C431" s="1">
        <v>36</v>
      </c>
      <c r="D431" s="1">
        <f t="shared" si="35"/>
        <v>102</v>
      </c>
      <c r="E431" s="5">
        <f t="shared" si="35"/>
        <v>5857</v>
      </c>
    </row>
    <row r="432" spans="2:5" x14ac:dyDescent="0.3">
      <c r="B432" s="1">
        <v>426</v>
      </c>
      <c r="C432" s="1">
        <v>36</v>
      </c>
      <c r="D432" s="1">
        <f t="shared" si="35"/>
        <v>102</v>
      </c>
      <c r="E432" s="5">
        <f t="shared" si="35"/>
        <v>5857</v>
      </c>
    </row>
    <row r="433" spans="2:5" x14ac:dyDescent="0.3">
      <c r="B433" s="1">
        <v>427</v>
      </c>
      <c r="C433" s="1">
        <v>36</v>
      </c>
      <c r="D433" s="1">
        <f t="shared" si="35"/>
        <v>102</v>
      </c>
      <c r="E433" s="5">
        <f t="shared" si="35"/>
        <v>5857</v>
      </c>
    </row>
    <row r="434" spans="2:5" x14ac:dyDescent="0.3">
      <c r="B434" s="1">
        <v>428</v>
      </c>
      <c r="C434" s="1">
        <v>36</v>
      </c>
      <c r="D434" s="1">
        <f t="shared" si="35"/>
        <v>102</v>
      </c>
      <c r="E434" s="5">
        <f t="shared" si="35"/>
        <v>5857</v>
      </c>
    </row>
    <row r="435" spans="2:5" x14ac:dyDescent="0.3">
      <c r="B435" s="1">
        <v>429</v>
      </c>
      <c r="C435" s="1">
        <v>36</v>
      </c>
      <c r="D435" s="1">
        <f t="shared" si="35"/>
        <v>102</v>
      </c>
      <c r="E435" s="5">
        <f t="shared" si="35"/>
        <v>5857</v>
      </c>
    </row>
    <row r="436" spans="2:5" x14ac:dyDescent="0.3">
      <c r="B436" s="1">
        <v>430</v>
      </c>
      <c r="C436" s="1">
        <v>36</v>
      </c>
      <c r="D436" s="1">
        <f t="shared" si="35"/>
        <v>102</v>
      </c>
      <c r="E436" s="5">
        <f t="shared" si="35"/>
        <v>5857</v>
      </c>
    </row>
    <row r="437" spans="2:5" x14ac:dyDescent="0.3">
      <c r="B437" s="1">
        <v>431</v>
      </c>
      <c r="C437" s="1">
        <v>36</v>
      </c>
      <c r="D437" s="1">
        <f t="shared" si="35"/>
        <v>102</v>
      </c>
      <c r="E437" s="5">
        <f t="shared" si="35"/>
        <v>5857</v>
      </c>
    </row>
    <row r="438" spans="2:5" x14ac:dyDescent="0.3">
      <c r="B438" s="1">
        <v>432</v>
      </c>
      <c r="C438" s="1">
        <v>36</v>
      </c>
      <c r="D438" s="1">
        <f t="shared" si="35"/>
        <v>102</v>
      </c>
      <c r="E438" s="5">
        <f t="shared" si="35"/>
        <v>5857</v>
      </c>
    </row>
    <row r="439" spans="2:5" x14ac:dyDescent="0.3">
      <c r="B439" s="1">
        <v>433</v>
      </c>
      <c r="C439" s="1">
        <v>37</v>
      </c>
      <c r="D439" s="1">
        <f>+D438+1</f>
        <v>103</v>
      </c>
      <c r="E439" s="5">
        <f>ROUND(+E438*(1+$E$4),0)</f>
        <v>6033</v>
      </c>
    </row>
    <row r="440" spans="2:5" x14ac:dyDescent="0.3">
      <c r="B440" s="1">
        <v>434</v>
      </c>
      <c r="C440" s="1">
        <v>37</v>
      </c>
      <c r="D440" s="1">
        <f t="shared" ref="D440:E450" si="36">+D439</f>
        <v>103</v>
      </c>
      <c r="E440" s="5">
        <f t="shared" si="36"/>
        <v>6033</v>
      </c>
    </row>
    <row r="441" spans="2:5" x14ac:dyDescent="0.3">
      <c r="B441" s="1">
        <v>435</v>
      </c>
      <c r="C441" s="1">
        <v>37</v>
      </c>
      <c r="D441" s="1">
        <f t="shared" si="36"/>
        <v>103</v>
      </c>
      <c r="E441" s="5">
        <f t="shared" si="36"/>
        <v>6033</v>
      </c>
    </row>
    <row r="442" spans="2:5" x14ac:dyDescent="0.3">
      <c r="B442" s="1">
        <v>436</v>
      </c>
      <c r="C442" s="1">
        <v>37</v>
      </c>
      <c r="D442" s="1">
        <f t="shared" si="36"/>
        <v>103</v>
      </c>
      <c r="E442" s="5">
        <f t="shared" si="36"/>
        <v>6033</v>
      </c>
    </row>
    <row r="443" spans="2:5" x14ac:dyDescent="0.3">
      <c r="B443" s="1">
        <v>437</v>
      </c>
      <c r="C443" s="1">
        <v>37</v>
      </c>
      <c r="D443" s="1">
        <f t="shared" si="36"/>
        <v>103</v>
      </c>
      <c r="E443" s="5">
        <f t="shared" si="36"/>
        <v>6033</v>
      </c>
    </row>
    <row r="444" spans="2:5" x14ac:dyDescent="0.3">
      <c r="B444" s="1">
        <v>438</v>
      </c>
      <c r="C444" s="1">
        <v>37</v>
      </c>
      <c r="D444" s="1">
        <f t="shared" si="36"/>
        <v>103</v>
      </c>
      <c r="E444" s="5">
        <f t="shared" si="36"/>
        <v>6033</v>
      </c>
    </row>
    <row r="445" spans="2:5" x14ac:dyDescent="0.3">
      <c r="B445" s="1">
        <v>439</v>
      </c>
      <c r="C445" s="1">
        <v>37</v>
      </c>
      <c r="D445" s="1">
        <f t="shared" si="36"/>
        <v>103</v>
      </c>
      <c r="E445" s="5">
        <f t="shared" si="36"/>
        <v>6033</v>
      </c>
    </row>
    <row r="446" spans="2:5" x14ac:dyDescent="0.3">
      <c r="B446" s="1">
        <v>440</v>
      </c>
      <c r="C446" s="1">
        <v>37</v>
      </c>
      <c r="D446" s="1">
        <f t="shared" si="36"/>
        <v>103</v>
      </c>
      <c r="E446" s="5">
        <f t="shared" si="36"/>
        <v>6033</v>
      </c>
    </row>
    <row r="447" spans="2:5" x14ac:dyDescent="0.3">
      <c r="B447" s="1">
        <v>441</v>
      </c>
      <c r="C447" s="1">
        <v>37</v>
      </c>
      <c r="D447" s="1">
        <f t="shared" si="36"/>
        <v>103</v>
      </c>
      <c r="E447" s="5">
        <f t="shared" si="36"/>
        <v>6033</v>
      </c>
    </row>
    <row r="448" spans="2:5" x14ac:dyDescent="0.3">
      <c r="B448" s="1">
        <v>442</v>
      </c>
      <c r="C448" s="1">
        <v>37</v>
      </c>
      <c r="D448" s="1">
        <f t="shared" si="36"/>
        <v>103</v>
      </c>
      <c r="E448" s="5">
        <f t="shared" si="36"/>
        <v>6033</v>
      </c>
    </row>
    <row r="449" spans="2:5" x14ac:dyDescent="0.3">
      <c r="B449" s="1">
        <v>443</v>
      </c>
      <c r="C449" s="1">
        <v>37</v>
      </c>
      <c r="D449" s="1">
        <f t="shared" si="36"/>
        <v>103</v>
      </c>
      <c r="E449" s="5">
        <f t="shared" si="36"/>
        <v>6033</v>
      </c>
    </row>
    <row r="450" spans="2:5" x14ac:dyDescent="0.3">
      <c r="B450" s="1">
        <v>444</v>
      </c>
      <c r="C450" s="1">
        <v>37</v>
      </c>
      <c r="D450" s="1">
        <f t="shared" si="36"/>
        <v>103</v>
      </c>
      <c r="E450" s="5">
        <f t="shared" si="36"/>
        <v>6033</v>
      </c>
    </row>
    <row r="451" spans="2:5" x14ac:dyDescent="0.3">
      <c r="B451" s="1">
        <v>445</v>
      </c>
      <c r="C451" s="1">
        <v>38</v>
      </c>
      <c r="D451" s="1">
        <f>+D450+1</f>
        <v>104</v>
      </c>
      <c r="E451" s="5">
        <f>ROUND(+E450*(1+$E$4),0)</f>
        <v>6214</v>
      </c>
    </row>
    <row r="452" spans="2:5" x14ac:dyDescent="0.3">
      <c r="B452" s="1">
        <v>446</v>
      </c>
      <c r="C452" s="1">
        <v>38</v>
      </c>
      <c r="D452" s="1">
        <f t="shared" ref="D452:E462" si="37">+D451</f>
        <v>104</v>
      </c>
      <c r="E452" s="5">
        <f t="shared" si="37"/>
        <v>6214</v>
      </c>
    </row>
    <row r="453" spans="2:5" x14ac:dyDescent="0.3">
      <c r="B453" s="1">
        <v>447</v>
      </c>
      <c r="C453" s="1">
        <v>38</v>
      </c>
      <c r="D453" s="1">
        <f t="shared" si="37"/>
        <v>104</v>
      </c>
      <c r="E453" s="5">
        <f t="shared" si="37"/>
        <v>6214</v>
      </c>
    </row>
    <row r="454" spans="2:5" x14ac:dyDescent="0.3">
      <c r="B454" s="1">
        <v>448</v>
      </c>
      <c r="C454" s="1">
        <v>38</v>
      </c>
      <c r="D454" s="1">
        <f t="shared" si="37"/>
        <v>104</v>
      </c>
      <c r="E454" s="5">
        <f t="shared" si="37"/>
        <v>6214</v>
      </c>
    </row>
    <row r="455" spans="2:5" x14ac:dyDescent="0.3">
      <c r="B455" s="1">
        <v>449</v>
      </c>
      <c r="C455" s="1">
        <v>38</v>
      </c>
      <c r="D455" s="1">
        <f t="shared" si="37"/>
        <v>104</v>
      </c>
      <c r="E455" s="5">
        <f t="shared" si="37"/>
        <v>6214</v>
      </c>
    </row>
    <row r="456" spans="2:5" x14ac:dyDescent="0.3">
      <c r="B456" s="1">
        <v>450</v>
      </c>
      <c r="C456" s="1">
        <v>38</v>
      </c>
      <c r="D456" s="1">
        <f t="shared" si="37"/>
        <v>104</v>
      </c>
      <c r="E456" s="5">
        <f t="shared" si="37"/>
        <v>6214</v>
      </c>
    </row>
    <row r="457" spans="2:5" x14ac:dyDescent="0.3">
      <c r="B457" s="1">
        <v>451</v>
      </c>
      <c r="C457" s="1">
        <v>38</v>
      </c>
      <c r="D457" s="1">
        <f t="shared" si="37"/>
        <v>104</v>
      </c>
      <c r="E457" s="5">
        <f t="shared" si="37"/>
        <v>6214</v>
      </c>
    </row>
    <row r="458" spans="2:5" x14ac:dyDescent="0.3">
      <c r="B458" s="1">
        <v>452</v>
      </c>
      <c r="C458" s="1">
        <v>38</v>
      </c>
      <c r="D458" s="1">
        <f t="shared" si="37"/>
        <v>104</v>
      </c>
      <c r="E458" s="5">
        <f t="shared" si="37"/>
        <v>6214</v>
      </c>
    </row>
    <row r="459" spans="2:5" x14ac:dyDescent="0.3">
      <c r="B459" s="1">
        <v>453</v>
      </c>
      <c r="C459" s="1">
        <v>38</v>
      </c>
      <c r="D459" s="1">
        <f t="shared" si="37"/>
        <v>104</v>
      </c>
      <c r="E459" s="5">
        <f t="shared" si="37"/>
        <v>6214</v>
      </c>
    </row>
    <row r="460" spans="2:5" x14ac:dyDescent="0.3">
      <c r="B460" s="1">
        <v>454</v>
      </c>
      <c r="C460" s="1">
        <v>38</v>
      </c>
      <c r="D460" s="1">
        <f t="shared" si="37"/>
        <v>104</v>
      </c>
      <c r="E460" s="5">
        <f t="shared" si="37"/>
        <v>6214</v>
      </c>
    </row>
    <row r="461" spans="2:5" x14ac:dyDescent="0.3">
      <c r="B461" s="1">
        <v>455</v>
      </c>
      <c r="C461" s="1">
        <v>38</v>
      </c>
      <c r="D461" s="1">
        <f t="shared" si="37"/>
        <v>104</v>
      </c>
      <c r="E461" s="5">
        <f t="shared" si="37"/>
        <v>6214</v>
      </c>
    </row>
    <row r="462" spans="2:5" x14ac:dyDescent="0.3">
      <c r="B462" s="1">
        <v>456</v>
      </c>
      <c r="C462" s="1">
        <v>38</v>
      </c>
      <c r="D462" s="1">
        <f t="shared" si="37"/>
        <v>104</v>
      </c>
      <c r="E462" s="5">
        <f t="shared" si="37"/>
        <v>6214</v>
      </c>
    </row>
    <row r="463" spans="2:5" x14ac:dyDescent="0.3">
      <c r="B463" s="1">
        <v>457</v>
      </c>
      <c r="C463" s="1">
        <v>39</v>
      </c>
      <c r="D463" s="1">
        <f>+D462+1</f>
        <v>105</v>
      </c>
      <c r="E463" s="5">
        <f>ROUND(+E462*(1+$E$4),0)</f>
        <v>6400</v>
      </c>
    </row>
    <row r="464" spans="2:5" x14ac:dyDescent="0.3">
      <c r="B464" s="1">
        <v>458</v>
      </c>
      <c r="C464" s="1">
        <v>39</v>
      </c>
      <c r="D464" s="1">
        <f t="shared" ref="D464:E474" si="38">+D463</f>
        <v>105</v>
      </c>
      <c r="E464" s="5">
        <f t="shared" si="38"/>
        <v>6400</v>
      </c>
    </row>
    <row r="465" spans="2:5" x14ac:dyDescent="0.3">
      <c r="B465" s="1">
        <v>459</v>
      </c>
      <c r="C465" s="1">
        <v>39</v>
      </c>
      <c r="D465" s="1">
        <f t="shared" si="38"/>
        <v>105</v>
      </c>
      <c r="E465" s="5">
        <f t="shared" si="38"/>
        <v>6400</v>
      </c>
    </row>
    <row r="466" spans="2:5" x14ac:dyDescent="0.3">
      <c r="B466" s="1">
        <v>460</v>
      </c>
      <c r="C466" s="1">
        <v>39</v>
      </c>
      <c r="D466" s="1">
        <f t="shared" si="38"/>
        <v>105</v>
      </c>
      <c r="E466" s="5">
        <f t="shared" si="38"/>
        <v>6400</v>
      </c>
    </row>
    <row r="467" spans="2:5" x14ac:dyDescent="0.3">
      <c r="B467" s="1">
        <v>461</v>
      </c>
      <c r="C467" s="1">
        <v>39</v>
      </c>
      <c r="D467" s="1">
        <f t="shared" si="38"/>
        <v>105</v>
      </c>
      <c r="E467" s="5">
        <f t="shared" si="38"/>
        <v>6400</v>
      </c>
    </row>
    <row r="468" spans="2:5" x14ac:dyDescent="0.3">
      <c r="B468" s="1">
        <v>462</v>
      </c>
      <c r="C468" s="1">
        <v>39</v>
      </c>
      <c r="D468" s="1">
        <f t="shared" si="38"/>
        <v>105</v>
      </c>
      <c r="E468" s="5">
        <f t="shared" si="38"/>
        <v>6400</v>
      </c>
    </row>
    <row r="469" spans="2:5" x14ac:dyDescent="0.3">
      <c r="B469" s="1">
        <v>463</v>
      </c>
      <c r="C469" s="1">
        <v>39</v>
      </c>
      <c r="D469" s="1">
        <f t="shared" si="38"/>
        <v>105</v>
      </c>
      <c r="E469" s="5">
        <f t="shared" si="38"/>
        <v>6400</v>
      </c>
    </row>
    <row r="470" spans="2:5" x14ac:dyDescent="0.3">
      <c r="B470" s="1">
        <v>464</v>
      </c>
      <c r="C470" s="1">
        <v>39</v>
      </c>
      <c r="D470" s="1">
        <f t="shared" si="38"/>
        <v>105</v>
      </c>
      <c r="E470" s="5">
        <f t="shared" si="38"/>
        <v>6400</v>
      </c>
    </row>
    <row r="471" spans="2:5" x14ac:dyDescent="0.3">
      <c r="B471" s="1">
        <v>465</v>
      </c>
      <c r="C471" s="1">
        <v>39</v>
      </c>
      <c r="D471" s="1">
        <f t="shared" si="38"/>
        <v>105</v>
      </c>
      <c r="E471" s="5">
        <f t="shared" si="38"/>
        <v>6400</v>
      </c>
    </row>
    <row r="472" spans="2:5" x14ac:dyDescent="0.3">
      <c r="B472" s="1">
        <v>466</v>
      </c>
      <c r="C472" s="1">
        <v>39</v>
      </c>
      <c r="D472" s="1">
        <f t="shared" si="38"/>
        <v>105</v>
      </c>
      <c r="E472" s="5">
        <f t="shared" si="38"/>
        <v>6400</v>
      </c>
    </row>
    <row r="473" spans="2:5" x14ac:dyDescent="0.3">
      <c r="B473" s="1">
        <v>467</v>
      </c>
      <c r="C473" s="1">
        <v>39</v>
      </c>
      <c r="D473" s="1">
        <f t="shared" si="38"/>
        <v>105</v>
      </c>
      <c r="E473" s="5">
        <f t="shared" si="38"/>
        <v>6400</v>
      </c>
    </row>
    <row r="474" spans="2:5" x14ac:dyDescent="0.3">
      <c r="B474" s="1">
        <v>468</v>
      </c>
      <c r="C474" s="1">
        <v>39</v>
      </c>
      <c r="D474" s="1">
        <f t="shared" si="38"/>
        <v>105</v>
      </c>
      <c r="E474" s="5">
        <f t="shared" si="38"/>
        <v>6400</v>
      </c>
    </row>
    <row r="475" spans="2:5" x14ac:dyDescent="0.3">
      <c r="B475" s="1">
        <v>469</v>
      </c>
      <c r="C475" s="1">
        <v>40</v>
      </c>
      <c r="D475" s="1">
        <f>+D474+1</f>
        <v>106</v>
      </c>
      <c r="E475" s="5">
        <f>ROUND(+E474*(1+$E$4),0)</f>
        <v>6592</v>
      </c>
    </row>
    <row r="476" spans="2:5" x14ac:dyDescent="0.3">
      <c r="B476" s="1">
        <v>470</v>
      </c>
      <c r="C476" s="1">
        <v>40</v>
      </c>
      <c r="D476" s="1">
        <f t="shared" ref="D476:E486" si="39">+D475</f>
        <v>106</v>
      </c>
      <c r="E476" s="5">
        <f t="shared" si="39"/>
        <v>6592</v>
      </c>
    </row>
    <row r="477" spans="2:5" x14ac:dyDescent="0.3">
      <c r="B477" s="1">
        <v>471</v>
      </c>
      <c r="C477" s="1">
        <v>40</v>
      </c>
      <c r="D477" s="1">
        <f t="shared" si="39"/>
        <v>106</v>
      </c>
      <c r="E477" s="5">
        <f t="shared" si="39"/>
        <v>6592</v>
      </c>
    </row>
    <row r="478" spans="2:5" x14ac:dyDescent="0.3">
      <c r="B478" s="1">
        <v>472</v>
      </c>
      <c r="C478" s="1">
        <v>40</v>
      </c>
      <c r="D478" s="1">
        <f t="shared" si="39"/>
        <v>106</v>
      </c>
      <c r="E478" s="5">
        <f t="shared" si="39"/>
        <v>6592</v>
      </c>
    </row>
    <row r="479" spans="2:5" x14ac:dyDescent="0.3">
      <c r="B479" s="1">
        <v>473</v>
      </c>
      <c r="C479" s="1">
        <v>40</v>
      </c>
      <c r="D479" s="1">
        <f t="shared" si="39"/>
        <v>106</v>
      </c>
      <c r="E479" s="5">
        <f t="shared" si="39"/>
        <v>6592</v>
      </c>
    </row>
    <row r="480" spans="2:5" x14ac:dyDescent="0.3">
      <c r="B480" s="1">
        <v>474</v>
      </c>
      <c r="C480" s="1">
        <v>40</v>
      </c>
      <c r="D480" s="1">
        <f t="shared" si="39"/>
        <v>106</v>
      </c>
      <c r="E480" s="5">
        <f t="shared" si="39"/>
        <v>6592</v>
      </c>
    </row>
    <row r="481" spans="2:5" x14ac:dyDescent="0.3">
      <c r="B481" s="1">
        <v>475</v>
      </c>
      <c r="C481" s="1">
        <v>40</v>
      </c>
      <c r="D481" s="1">
        <f t="shared" si="39"/>
        <v>106</v>
      </c>
      <c r="E481" s="5">
        <f t="shared" si="39"/>
        <v>6592</v>
      </c>
    </row>
    <row r="482" spans="2:5" x14ac:dyDescent="0.3">
      <c r="B482" s="1">
        <v>476</v>
      </c>
      <c r="C482" s="1">
        <v>40</v>
      </c>
      <c r="D482" s="1">
        <f t="shared" si="39"/>
        <v>106</v>
      </c>
      <c r="E482" s="5">
        <f t="shared" si="39"/>
        <v>6592</v>
      </c>
    </row>
    <row r="483" spans="2:5" x14ac:dyDescent="0.3">
      <c r="B483" s="1">
        <v>477</v>
      </c>
      <c r="C483" s="1">
        <v>40</v>
      </c>
      <c r="D483" s="1">
        <f t="shared" si="39"/>
        <v>106</v>
      </c>
      <c r="E483" s="5">
        <f t="shared" si="39"/>
        <v>6592</v>
      </c>
    </row>
    <row r="484" spans="2:5" x14ac:dyDescent="0.3">
      <c r="B484" s="1">
        <v>478</v>
      </c>
      <c r="C484" s="1">
        <v>40</v>
      </c>
      <c r="D484" s="1">
        <f t="shared" si="39"/>
        <v>106</v>
      </c>
      <c r="E484" s="5">
        <f t="shared" si="39"/>
        <v>6592</v>
      </c>
    </row>
    <row r="485" spans="2:5" x14ac:dyDescent="0.3">
      <c r="B485" s="1">
        <v>479</v>
      </c>
      <c r="C485" s="1">
        <v>40</v>
      </c>
      <c r="D485" s="1">
        <f t="shared" si="39"/>
        <v>106</v>
      </c>
      <c r="E485" s="5">
        <f t="shared" si="39"/>
        <v>6592</v>
      </c>
    </row>
    <row r="486" spans="2:5" x14ac:dyDescent="0.3">
      <c r="B486" s="1">
        <v>480</v>
      </c>
      <c r="C486" s="1">
        <v>40</v>
      </c>
      <c r="D486" s="1">
        <f t="shared" si="39"/>
        <v>106</v>
      </c>
      <c r="E486" s="5">
        <f t="shared" si="39"/>
        <v>6592</v>
      </c>
    </row>
    <row r="487" spans="2:5" x14ac:dyDescent="0.3">
      <c r="B487" s="1">
        <v>481</v>
      </c>
      <c r="C487" s="1">
        <v>41</v>
      </c>
      <c r="D487" s="1">
        <f>+D486+1</f>
        <v>107</v>
      </c>
      <c r="E487" s="5">
        <f>ROUND(+E486*(1+$E$4),0)</f>
        <v>6790</v>
      </c>
    </row>
    <row r="488" spans="2:5" x14ac:dyDescent="0.3">
      <c r="B488" s="1">
        <v>482</v>
      </c>
      <c r="C488" s="1">
        <v>41</v>
      </c>
      <c r="D488" s="1">
        <f t="shared" ref="D488:E498" si="40">+D487</f>
        <v>107</v>
      </c>
      <c r="E488" s="5">
        <f t="shared" si="40"/>
        <v>6790</v>
      </c>
    </row>
    <row r="489" spans="2:5" x14ac:dyDescent="0.3">
      <c r="B489" s="1">
        <v>483</v>
      </c>
      <c r="C489" s="1">
        <v>41</v>
      </c>
      <c r="D489" s="1">
        <f t="shared" si="40"/>
        <v>107</v>
      </c>
      <c r="E489" s="5">
        <f t="shared" si="40"/>
        <v>6790</v>
      </c>
    </row>
    <row r="490" spans="2:5" x14ac:dyDescent="0.3">
      <c r="B490" s="1">
        <v>484</v>
      </c>
      <c r="C490" s="1">
        <v>41</v>
      </c>
      <c r="D490" s="1">
        <f t="shared" si="40"/>
        <v>107</v>
      </c>
      <c r="E490" s="5">
        <f t="shared" si="40"/>
        <v>6790</v>
      </c>
    </row>
    <row r="491" spans="2:5" x14ac:dyDescent="0.3">
      <c r="B491" s="1">
        <v>485</v>
      </c>
      <c r="C491" s="1">
        <v>41</v>
      </c>
      <c r="D491" s="1">
        <f t="shared" si="40"/>
        <v>107</v>
      </c>
      <c r="E491" s="5">
        <f t="shared" si="40"/>
        <v>6790</v>
      </c>
    </row>
    <row r="492" spans="2:5" x14ac:dyDescent="0.3">
      <c r="B492" s="1">
        <v>486</v>
      </c>
      <c r="C492" s="1">
        <v>41</v>
      </c>
      <c r="D492" s="1">
        <f t="shared" si="40"/>
        <v>107</v>
      </c>
      <c r="E492" s="5">
        <f t="shared" si="40"/>
        <v>6790</v>
      </c>
    </row>
    <row r="493" spans="2:5" x14ac:dyDescent="0.3">
      <c r="B493" s="1">
        <v>487</v>
      </c>
      <c r="C493" s="1">
        <v>41</v>
      </c>
      <c r="D493" s="1">
        <f t="shared" si="40"/>
        <v>107</v>
      </c>
      <c r="E493" s="5">
        <f t="shared" si="40"/>
        <v>6790</v>
      </c>
    </row>
    <row r="494" spans="2:5" x14ac:dyDescent="0.3">
      <c r="B494" s="1">
        <v>488</v>
      </c>
      <c r="C494" s="1">
        <v>41</v>
      </c>
      <c r="D494" s="1">
        <f t="shared" si="40"/>
        <v>107</v>
      </c>
      <c r="E494" s="5">
        <f t="shared" si="40"/>
        <v>6790</v>
      </c>
    </row>
    <row r="495" spans="2:5" x14ac:dyDescent="0.3">
      <c r="B495" s="1">
        <v>489</v>
      </c>
      <c r="C495" s="1">
        <v>41</v>
      </c>
      <c r="D495" s="1">
        <f t="shared" si="40"/>
        <v>107</v>
      </c>
      <c r="E495" s="5">
        <f t="shared" si="40"/>
        <v>6790</v>
      </c>
    </row>
    <row r="496" spans="2:5" x14ac:dyDescent="0.3">
      <c r="B496" s="1">
        <v>490</v>
      </c>
      <c r="C496" s="1">
        <v>41</v>
      </c>
      <c r="D496" s="1">
        <f t="shared" si="40"/>
        <v>107</v>
      </c>
      <c r="E496" s="5">
        <f t="shared" si="40"/>
        <v>6790</v>
      </c>
    </row>
    <row r="497" spans="2:5" x14ac:dyDescent="0.3">
      <c r="B497" s="1">
        <v>491</v>
      </c>
      <c r="C497" s="1">
        <v>41</v>
      </c>
      <c r="D497" s="1">
        <f t="shared" si="40"/>
        <v>107</v>
      </c>
      <c r="E497" s="5">
        <f t="shared" si="40"/>
        <v>6790</v>
      </c>
    </row>
    <row r="498" spans="2:5" x14ac:dyDescent="0.3">
      <c r="B498" s="1">
        <v>492</v>
      </c>
      <c r="C498" s="1">
        <v>41</v>
      </c>
      <c r="D498" s="1">
        <f t="shared" si="40"/>
        <v>107</v>
      </c>
      <c r="E498" s="5">
        <f t="shared" si="40"/>
        <v>6790</v>
      </c>
    </row>
    <row r="499" spans="2:5" x14ac:dyDescent="0.3">
      <c r="B499" s="1">
        <v>493</v>
      </c>
      <c r="C499" s="1">
        <v>42</v>
      </c>
      <c r="D499" s="1">
        <f>+D498+1</f>
        <v>108</v>
      </c>
      <c r="E499" s="5">
        <f>ROUND(+E498*(1+$E$4),0)</f>
        <v>6994</v>
      </c>
    </row>
    <row r="500" spans="2:5" x14ac:dyDescent="0.3">
      <c r="B500" s="1">
        <v>494</v>
      </c>
      <c r="C500" s="1">
        <v>42</v>
      </c>
      <c r="D500" s="1">
        <f t="shared" ref="D500:E510" si="41">+D499</f>
        <v>108</v>
      </c>
      <c r="E500" s="5">
        <f t="shared" si="41"/>
        <v>6994</v>
      </c>
    </row>
    <row r="501" spans="2:5" x14ac:dyDescent="0.3">
      <c r="B501" s="1">
        <v>495</v>
      </c>
      <c r="C501" s="1">
        <v>42</v>
      </c>
      <c r="D501" s="1">
        <f t="shared" si="41"/>
        <v>108</v>
      </c>
      <c r="E501" s="5">
        <f t="shared" si="41"/>
        <v>6994</v>
      </c>
    </row>
    <row r="502" spans="2:5" x14ac:dyDescent="0.3">
      <c r="B502" s="1">
        <v>496</v>
      </c>
      <c r="C502" s="1">
        <v>42</v>
      </c>
      <c r="D502" s="1">
        <f t="shared" si="41"/>
        <v>108</v>
      </c>
      <c r="E502" s="5">
        <f t="shared" si="41"/>
        <v>6994</v>
      </c>
    </row>
    <row r="503" spans="2:5" x14ac:dyDescent="0.3">
      <c r="B503" s="1">
        <v>497</v>
      </c>
      <c r="C503" s="1">
        <v>42</v>
      </c>
      <c r="D503" s="1">
        <f t="shared" si="41"/>
        <v>108</v>
      </c>
      <c r="E503" s="5">
        <f t="shared" si="41"/>
        <v>6994</v>
      </c>
    </row>
    <row r="504" spans="2:5" x14ac:dyDescent="0.3">
      <c r="B504" s="1">
        <v>498</v>
      </c>
      <c r="C504" s="1">
        <v>42</v>
      </c>
      <c r="D504" s="1">
        <f t="shared" si="41"/>
        <v>108</v>
      </c>
      <c r="E504" s="5">
        <f t="shared" si="41"/>
        <v>6994</v>
      </c>
    </row>
    <row r="505" spans="2:5" x14ac:dyDescent="0.3">
      <c r="B505" s="1">
        <v>499</v>
      </c>
      <c r="C505" s="1">
        <v>42</v>
      </c>
      <c r="D505" s="1">
        <f t="shared" si="41"/>
        <v>108</v>
      </c>
      <c r="E505" s="5">
        <f t="shared" si="41"/>
        <v>6994</v>
      </c>
    </row>
    <row r="506" spans="2:5" x14ac:dyDescent="0.3">
      <c r="B506" s="1">
        <v>500</v>
      </c>
      <c r="C506" s="1">
        <v>42</v>
      </c>
      <c r="D506" s="1">
        <f t="shared" si="41"/>
        <v>108</v>
      </c>
      <c r="E506" s="5">
        <f t="shared" si="41"/>
        <v>6994</v>
      </c>
    </row>
    <row r="507" spans="2:5" x14ac:dyDescent="0.3">
      <c r="B507" s="1">
        <v>501</v>
      </c>
      <c r="C507" s="1">
        <v>42</v>
      </c>
      <c r="D507" s="1">
        <f t="shared" si="41"/>
        <v>108</v>
      </c>
      <c r="E507" s="5">
        <f t="shared" si="41"/>
        <v>6994</v>
      </c>
    </row>
    <row r="508" spans="2:5" x14ac:dyDescent="0.3">
      <c r="B508" s="1">
        <v>502</v>
      </c>
      <c r="C508" s="1">
        <v>42</v>
      </c>
      <c r="D508" s="1">
        <f t="shared" si="41"/>
        <v>108</v>
      </c>
      <c r="E508" s="5">
        <f t="shared" si="41"/>
        <v>6994</v>
      </c>
    </row>
    <row r="509" spans="2:5" x14ac:dyDescent="0.3">
      <c r="B509" s="1">
        <v>503</v>
      </c>
      <c r="C509" s="1">
        <v>42</v>
      </c>
      <c r="D509" s="1">
        <f t="shared" si="41"/>
        <v>108</v>
      </c>
      <c r="E509" s="5">
        <f t="shared" si="41"/>
        <v>6994</v>
      </c>
    </row>
    <row r="510" spans="2:5" x14ac:dyDescent="0.3">
      <c r="B510" s="1">
        <v>504</v>
      </c>
      <c r="C510" s="1">
        <v>42</v>
      </c>
      <c r="D510" s="1">
        <f t="shared" si="41"/>
        <v>108</v>
      </c>
      <c r="E510" s="5">
        <f t="shared" si="41"/>
        <v>6994</v>
      </c>
    </row>
    <row r="511" spans="2:5" x14ac:dyDescent="0.3">
      <c r="B511" s="1">
        <v>505</v>
      </c>
      <c r="C511" s="1">
        <v>43</v>
      </c>
      <c r="D511" s="1">
        <f>+D510+1</f>
        <v>109</v>
      </c>
      <c r="E511" s="5">
        <f>ROUND(+E510*(1+$E$4),0)</f>
        <v>7204</v>
      </c>
    </row>
    <row r="512" spans="2:5" x14ac:dyDescent="0.3">
      <c r="B512" s="1">
        <v>506</v>
      </c>
      <c r="C512" s="1">
        <v>43</v>
      </c>
      <c r="D512" s="1">
        <f t="shared" ref="D512:E522" si="42">+D511</f>
        <v>109</v>
      </c>
      <c r="E512" s="5">
        <f t="shared" si="42"/>
        <v>7204</v>
      </c>
    </row>
    <row r="513" spans="2:5" x14ac:dyDescent="0.3">
      <c r="B513" s="1">
        <v>507</v>
      </c>
      <c r="C513" s="1">
        <v>43</v>
      </c>
      <c r="D513" s="1">
        <f t="shared" si="42"/>
        <v>109</v>
      </c>
      <c r="E513" s="5">
        <f t="shared" si="42"/>
        <v>7204</v>
      </c>
    </row>
    <row r="514" spans="2:5" x14ac:dyDescent="0.3">
      <c r="B514" s="1">
        <v>508</v>
      </c>
      <c r="C514" s="1">
        <v>43</v>
      </c>
      <c r="D514" s="1">
        <f t="shared" si="42"/>
        <v>109</v>
      </c>
      <c r="E514" s="5">
        <f t="shared" si="42"/>
        <v>7204</v>
      </c>
    </row>
    <row r="515" spans="2:5" x14ac:dyDescent="0.3">
      <c r="B515" s="1">
        <v>509</v>
      </c>
      <c r="C515" s="1">
        <v>43</v>
      </c>
      <c r="D515" s="1">
        <f t="shared" si="42"/>
        <v>109</v>
      </c>
      <c r="E515" s="5">
        <f t="shared" si="42"/>
        <v>7204</v>
      </c>
    </row>
    <row r="516" spans="2:5" x14ac:dyDescent="0.3">
      <c r="B516" s="1">
        <v>510</v>
      </c>
      <c r="C516" s="1">
        <v>43</v>
      </c>
      <c r="D516" s="1">
        <f t="shared" si="42"/>
        <v>109</v>
      </c>
      <c r="E516" s="5">
        <f t="shared" si="42"/>
        <v>7204</v>
      </c>
    </row>
    <row r="517" spans="2:5" x14ac:dyDescent="0.3">
      <c r="B517" s="1">
        <v>511</v>
      </c>
      <c r="C517" s="1">
        <v>43</v>
      </c>
      <c r="D517" s="1">
        <f t="shared" si="42"/>
        <v>109</v>
      </c>
      <c r="E517" s="5">
        <f t="shared" si="42"/>
        <v>7204</v>
      </c>
    </row>
    <row r="518" spans="2:5" x14ac:dyDescent="0.3">
      <c r="B518" s="1">
        <v>512</v>
      </c>
      <c r="C518" s="1">
        <v>43</v>
      </c>
      <c r="D518" s="1">
        <f t="shared" si="42"/>
        <v>109</v>
      </c>
      <c r="E518" s="5">
        <f t="shared" si="42"/>
        <v>7204</v>
      </c>
    </row>
    <row r="519" spans="2:5" x14ac:dyDescent="0.3">
      <c r="B519" s="1">
        <v>513</v>
      </c>
      <c r="C519" s="1">
        <v>43</v>
      </c>
      <c r="D519" s="1">
        <f t="shared" si="42"/>
        <v>109</v>
      </c>
      <c r="E519" s="5">
        <f t="shared" si="42"/>
        <v>7204</v>
      </c>
    </row>
    <row r="520" spans="2:5" x14ac:dyDescent="0.3">
      <c r="B520" s="1">
        <v>514</v>
      </c>
      <c r="C520" s="1">
        <v>43</v>
      </c>
      <c r="D520" s="1">
        <f t="shared" si="42"/>
        <v>109</v>
      </c>
      <c r="E520" s="5">
        <f t="shared" si="42"/>
        <v>7204</v>
      </c>
    </row>
    <row r="521" spans="2:5" x14ac:dyDescent="0.3">
      <c r="B521" s="1">
        <v>515</v>
      </c>
      <c r="C521" s="1">
        <v>43</v>
      </c>
      <c r="D521" s="1">
        <f t="shared" si="42"/>
        <v>109</v>
      </c>
      <c r="E521" s="5">
        <f t="shared" si="42"/>
        <v>7204</v>
      </c>
    </row>
    <row r="522" spans="2:5" x14ac:dyDescent="0.3">
      <c r="B522" s="1">
        <v>516</v>
      </c>
      <c r="C522" s="1">
        <v>43</v>
      </c>
      <c r="D522" s="1">
        <f t="shared" si="42"/>
        <v>109</v>
      </c>
      <c r="E522" s="5">
        <f t="shared" si="42"/>
        <v>7204</v>
      </c>
    </row>
    <row r="523" spans="2:5" x14ac:dyDescent="0.3">
      <c r="B523" s="1">
        <v>517</v>
      </c>
      <c r="C523" s="1">
        <v>44</v>
      </c>
      <c r="D523" s="1">
        <f>+D522+1</f>
        <v>110</v>
      </c>
      <c r="E523" s="5">
        <f>ROUND(+E522*(1+$E$4),0)</f>
        <v>7420</v>
      </c>
    </row>
    <row r="524" spans="2:5" x14ac:dyDescent="0.3">
      <c r="B524" s="1">
        <v>518</v>
      </c>
      <c r="C524" s="1">
        <v>44</v>
      </c>
      <c r="D524" s="1">
        <f t="shared" ref="D524:E534" si="43">+D523</f>
        <v>110</v>
      </c>
      <c r="E524" s="5">
        <f t="shared" si="43"/>
        <v>7420</v>
      </c>
    </row>
    <row r="525" spans="2:5" x14ac:dyDescent="0.3">
      <c r="B525" s="1">
        <v>519</v>
      </c>
      <c r="C525" s="1">
        <v>44</v>
      </c>
      <c r="D525" s="1">
        <f t="shared" si="43"/>
        <v>110</v>
      </c>
      <c r="E525" s="5">
        <f t="shared" si="43"/>
        <v>7420</v>
      </c>
    </row>
    <row r="526" spans="2:5" x14ac:dyDescent="0.3">
      <c r="B526" s="1">
        <v>520</v>
      </c>
      <c r="C526" s="1">
        <v>44</v>
      </c>
      <c r="D526" s="1">
        <f t="shared" si="43"/>
        <v>110</v>
      </c>
      <c r="E526" s="5">
        <f t="shared" si="43"/>
        <v>7420</v>
      </c>
    </row>
    <row r="527" spans="2:5" x14ac:dyDescent="0.3">
      <c r="B527" s="1">
        <v>521</v>
      </c>
      <c r="C527" s="1">
        <v>44</v>
      </c>
      <c r="D527" s="1">
        <f t="shared" si="43"/>
        <v>110</v>
      </c>
      <c r="E527" s="5">
        <f t="shared" si="43"/>
        <v>7420</v>
      </c>
    </row>
    <row r="528" spans="2:5" x14ac:dyDescent="0.3">
      <c r="B528" s="1">
        <v>522</v>
      </c>
      <c r="C528" s="1">
        <v>44</v>
      </c>
      <c r="D528" s="1">
        <f t="shared" si="43"/>
        <v>110</v>
      </c>
      <c r="E528" s="5">
        <f t="shared" si="43"/>
        <v>7420</v>
      </c>
    </row>
    <row r="529" spans="2:5" x14ac:dyDescent="0.3">
      <c r="B529" s="1">
        <v>523</v>
      </c>
      <c r="C529" s="1">
        <v>44</v>
      </c>
      <c r="D529" s="1">
        <f t="shared" si="43"/>
        <v>110</v>
      </c>
      <c r="E529" s="5">
        <f t="shared" si="43"/>
        <v>7420</v>
      </c>
    </row>
    <row r="530" spans="2:5" x14ac:dyDescent="0.3">
      <c r="B530" s="1">
        <v>524</v>
      </c>
      <c r="C530" s="1">
        <v>44</v>
      </c>
      <c r="D530" s="1">
        <f t="shared" si="43"/>
        <v>110</v>
      </c>
      <c r="E530" s="5">
        <f t="shared" si="43"/>
        <v>7420</v>
      </c>
    </row>
    <row r="531" spans="2:5" x14ac:dyDescent="0.3">
      <c r="B531" s="1">
        <v>525</v>
      </c>
      <c r="C531" s="1">
        <v>44</v>
      </c>
      <c r="D531" s="1">
        <f t="shared" si="43"/>
        <v>110</v>
      </c>
      <c r="E531" s="5">
        <f t="shared" si="43"/>
        <v>7420</v>
      </c>
    </row>
    <row r="532" spans="2:5" x14ac:dyDescent="0.3">
      <c r="B532" s="1">
        <v>526</v>
      </c>
      <c r="C532" s="1">
        <v>44</v>
      </c>
      <c r="D532" s="1">
        <f t="shared" si="43"/>
        <v>110</v>
      </c>
      <c r="E532" s="5">
        <f t="shared" si="43"/>
        <v>7420</v>
      </c>
    </row>
    <row r="533" spans="2:5" x14ac:dyDescent="0.3">
      <c r="B533" s="1">
        <v>527</v>
      </c>
      <c r="C533" s="1">
        <v>44</v>
      </c>
      <c r="D533" s="1">
        <f t="shared" si="43"/>
        <v>110</v>
      </c>
      <c r="E533" s="5">
        <f t="shared" si="43"/>
        <v>7420</v>
      </c>
    </row>
    <row r="534" spans="2:5" x14ac:dyDescent="0.3">
      <c r="B534" s="1">
        <v>528</v>
      </c>
      <c r="C534" s="1">
        <v>44</v>
      </c>
      <c r="D534" s="1">
        <f t="shared" si="43"/>
        <v>110</v>
      </c>
      <c r="E534" s="5">
        <f t="shared" si="43"/>
        <v>7420</v>
      </c>
    </row>
    <row r="535" spans="2:5" x14ac:dyDescent="0.3">
      <c r="B535" s="1">
        <v>529</v>
      </c>
      <c r="C535" s="1">
        <v>45</v>
      </c>
      <c r="D535" s="1">
        <f>+D534+1</f>
        <v>111</v>
      </c>
      <c r="E535" s="5">
        <f>ROUND(+E534*(1+$E$4),0)</f>
        <v>7643</v>
      </c>
    </row>
    <row r="536" spans="2:5" x14ac:dyDescent="0.3">
      <c r="B536" s="1">
        <v>530</v>
      </c>
      <c r="C536" s="1">
        <v>45</v>
      </c>
      <c r="D536" s="1">
        <f t="shared" ref="D536:E546" si="44">+D535</f>
        <v>111</v>
      </c>
      <c r="E536" s="5">
        <f t="shared" si="44"/>
        <v>7643</v>
      </c>
    </row>
    <row r="537" spans="2:5" x14ac:dyDescent="0.3">
      <c r="B537" s="1">
        <v>531</v>
      </c>
      <c r="C537" s="1">
        <v>45</v>
      </c>
      <c r="D537" s="1">
        <f t="shared" si="44"/>
        <v>111</v>
      </c>
      <c r="E537" s="5">
        <f t="shared" si="44"/>
        <v>7643</v>
      </c>
    </row>
    <row r="538" spans="2:5" x14ac:dyDescent="0.3">
      <c r="B538" s="1">
        <v>532</v>
      </c>
      <c r="C538" s="1">
        <v>45</v>
      </c>
      <c r="D538" s="1">
        <f t="shared" si="44"/>
        <v>111</v>
      </c>
      <c r="E538" s="5">
        <f t="shared" si="44"/>
        <v>7643</v>
      </c>
    </row>
    <row r="539" spans="2:5" x14ac:dyDescent="0.3">
      <c r="B539" s="1">
        <v>533</v>
      </c>
      <c r="C539" s="1">
        <v>45</v>
      </c>
      <c r="D539" s="1">
        <f t="shared" si="44"/>
        <v>111</v>
      </c>
      <c r="E539" s="5">
        <f t="shared" si="44"/>
        <v>7643</v>
      </c>
    </row>
    <row r="540" spans="2:5" x14ac:dyDescent="0.3">
      <c r="B540" s="1">
        <v>534</v>
      </c>
      <c r="C540" s="1">
        <v>45</v>
      </c>
      <c r="D540" s="1">
        <f t="shared" si="44"/>
        <v>111</v>
      </c>
      <c r="E540" s="5">
        <f t="shared" si="44"/>
        <v>7643</v>
      </c>
    </row>
    <row r="541" spans="2:5" x14ac:dyDescent="0.3">
      <c r="B541" s="1">
        <v>535</v>
      </c>
      <c r="C541" s="1">
        <v>45</v>
      </c>
      <c r="D541" s="1">
        <f t="shared" si="44"/>
        <v>111</v>
      </c>
      <c r="E541" s="5">
        <f t="shared" si="44"/>
        <v>7643</v>
      </c>
    </row>
    <row r="542" spans="2:5" x14ac:dyDescent="0.3">
      <c r="B542" s="1">
        <v>536</v>
      </c>
      <c r="C542" s="1">
        <v>45</v>
      </c>
      <c r="D542" s="1">
        <f t="shared" si="44"/>
        <v>111</v>
      </c>
      <c r="E542" s="5">
        <f t="shared" si="44"/>
        <v>7643</v>
      </c>
    </row>
    <row r="543" spans="2:5" x14ac:dyDescent="0.3">
      <c r="B543" s="1">
        <v>537</v>
      </c>
      <c r="C543" s="1">
        <v>45</v>
      </c>
      <c r="D543" s="1">
        <f t="shared" si="44"/>
        <v>111</v>
      </c>
      <c r="E543" s="5">
        <f t="shared" si="44"/>
        <v>7643</v>
      </c>
    </row>
    <row r="544" spans="2:5" x14ac:dyDescent="0.3">
      <c r="B544" s="1">
        <v>538</v>
      </c>
      <c r="C544" s="1">
        <v>45</v>
      </c>
      <c r="D544" s="1">
        <f t="shared" si="44"/>
        <v>111</v>
      </c>
      <c r="E544" s="5">
        <f t="shared" si="44"/>
        <v>7643</v>
      </c>
    </row>
    <row r="545" spans="2:5" x14ac:dyDescent="0.3">
      <c r="B545" s="1">
        <v>539</v>
      </c>
      <c r="C545" s="1">
        <v>45</v>
      </c>
      <c r="D545" s="1">
        <f t="shared" si="44"/>
        <v>111</v>
      </c>
      <c r="E545" s="5">
        <f t="shared" si="44"/>
        <v>7643</v>
      </c>
    </row>
    <row r="546" spans="2:5" x14ac:dyDescent="0.3">
      <c r="B546" s="1">
        <v>540</v>
      </c>
      <c r="C546" s="1">
        <v>45</v>
      </c>
      <c r="D546" s="1">
        <f t="shared" si="44"/>
        <v>111</v>
      </c>
      <c r="E546" s="5">
        <f t="shared" si="44"/>
        <v>7643</v>
      </c>
    </row>
    <row r="547" spans="2:5" x14ac:dyDescent="0.3">
      <c r="B547" s="1">
        <v>541</v>
      </c>
      <c r="C547" s="1">
        <v>46</v>
      </c>
      <c r="D547" s="1">
        <f>+D546+1</f>
        <v>112</v>
      </c>
      <c r="E547" s="5">
        <f>ROUND(+E546*(1+$E$4),0)</f>
        <v>7872</v>
      </c>
    </row>
    <row r="548" spans="2:5" x14ac:dyDescent="0.3">
      <c r="B548" s="1">
        <v>542</v>
      </c>
      <c r="C548" s="1">
        <v>46</v>
      </c>
      <c r="D548" s="1">
        <f t="shared" ref="D548:E558" si="45">+D547</f>
        <v>112</v>
      </c>
      <c r="E548" s="5">
        <f t="shared" si="45"/>
        <v>7872</v>
      </c>
    </row>
    <row r="549" spans="2:5" x14ac:dyDescent="0.3">
      <c r="B549" s="1">
        <v>543</v>
      </c>
      <c r="C549" s="1">
        <v>46</v>
      </c>
      <c r="D549" s="1">
        <f t="shared" si="45"/>
        <v>112</v>
      </c>
      <c r="E549" s="5">
        <f t="shared" si="45"/>
        <v>7872</v>
      </c>
    </row>
    <row r="550" spans="2:5" x14ac:dyDescent="0.3">
      <c r="B550" s="1">
        <v>544</v>
      </c>
      <c r="C550" s="1">
        <v>46</v>
      </c>
      <c r="D550" s="1">
        <f t="shared" si="45"/>
        <v>112</v>
      </c>
      <c r="E550" s="5">
        <f t="shared" si="45"/>
        <v>7872</v>
      </c>
    </row>
    <row r="551" spans="2:5" x14ac:dyDescent="0.3">
      <c r="B551" s="1">
        <v>545</v>
      </c>
      <c r="C551" s="1">
        <v>46</v>
      </c>
      <c r="D551" s="1">
        <f t="shared" si="45"/>
        <v>112</v>
      </c>
      <c r="E551" s="5">
        <f t="shared" si="45"/>
        <v>7872</v>
      </c>
    </row>
    <row r="552" spans="2:5" x14ac:dyDescent="0.3">
      <c r="B552" s="1">
        <v>546</v>
      </c>
      <c r="C552" s="1">
        <v>46</v>
      </c>
      <c r="D552" s="1">
        <f t="shared" si="45"/>
        <v>112</v>
      </c>
      <c r="E552" s="5">
        <f t="shared" si="45"/>
        <v>7872</v>
      </c>
    </row>
    <row r="553" spans="2:5" x14ac:dyDescent="0.3">
      <c r="B553" s="1">
        <v>547</v>
      </c>
      <c r="C553" s="1">
        <v>46</v>
      </c>
      <c r="D553" s="1">
        <f t="shared" si="45"/>
        <v>112</v>
      </c>
      <c r="E553" s="5">
        <f t="shared" si="45"/>
        <v>7872</v>
      </c>
    </row>
    <row r="554" spans="2:5" x14ac:dyDescent="0.3">
      <c r="B554" s="1">
        <v>548</v>
      </c>
      <c r="C554" s="1">
        <v>46</v>
      </c>
      <c r="D554" s="1">
        <f t="shared" si="45"/>
        <v>112</v>
      </c>
      <c r="E554" s="5">
        <f t="shared" si="45"/>
        <v>7872</v>
      </c>
    </row>
    <row r="555" spans="2:5" x14ac:dyDescent="0.3">
      <c r="B555" s="1">
        <v>549</v>
      </c>
      <c r="C555" s="1">
        <v>46</v>
      </c>
      <c r="D555" s="1">
        <f t="shared" si="45"/>
        <v>112</v>
      </c>
      <c r="E555" s="5">
        <f t="shared" si="45"/>
        <v>7872</v>
      </c>
    </row>
    <row r="556" spans="2:5" x14ac:dyDescent="0.3">
      <c r="B556" s="1">
        <v>550</v>
      </c>
      <c r="C556" s="1">
        <v>46</v>
      </c>
      <c r="D556" s="1">
        <f t="shared" si="45"/>
        <v>112</v>
      </c>
      <c r="E556" s="5">
        <f t="shared" si="45"/>
        <v>7872</v>
      </c>
    </row>
    <row r="557" spans="2:5" x14ac:dyDescent="0.3">
      <c r="B557" s="1">
        <v>551</v>
      </c>
      <c r="C557" s="1">
        <v>46</v>
      </c>
      <c r="D557" s="1">
        <f t="shared" si="45"/>
        <v>112</v>
      </c>
      <c r="E557" s="5">
        <f t="shared" si="45"/>
        <v>7872</v>
      </c>
    </row>
    <row r="558" spans="2:5" x14ac:dyDescent="0.3">
      <c r="B558" s="1">
        <v>552</v>
      </c>
      <c r="C558" s="1">
        <v>46</v>
      </c>
      <c r="D558" s="1">
        <f t="shared" si="45"/>
        <v>112</v>
      </c>
      <c r="E558" s="5">
        <f t="shared" si="45"/>
        <v>7872</v>
      </c>
    </row>
    <row r="559" spans="2:5" x14ac:dyDescent="0.3">
      <c r="B559" s="1">
        <v>553</v>
      </c>
      <c r="C559" s="1">
        <v>47</v>
      </c>
      <c r="D559" s="1">
        <f>+D558+1</f>
        <v>113</v>
      </c>
      <c r="E559" s="5">
        <f>ROUND(+E558*(1+$E$4),0)</f>
        <v>8108</v>
      </c>
    </row>
    <row r="560" spans="2:5" x14ac:dyDescent="0.3">
      <c r="B560" s="1">
        <v>554</v>
      </c>
      <c r="C560" s="1">
        <v>47</v>
      </c>
      <c r="D560" s="1">
        <f t="shared" ref="D560:E570" si="46">+D559</f>
        <v>113</v>
      </c>
      <c r="E560" s="5">
        <f t="shared" si="46"/>
        <v>8108</v>
      </c>
    </row>
    <row r="561" spans="2:5" x14ac:dyDescent="0.3">
      <c r="B561" s="1">
        <v>555</v>
      </c>
      <c r="C561" s="1">
        <v>47</v>
      </c>
      <c r="D561" s="1">
        <f t="shared" si="46"/>
        <v>113</v>
      </c>
      <c r="E561" s="5">
        <f t="shared" si="46"/>
        <v>8108</v>
      </c>
    </row>
    <row r="562" spans="2:5" x14ac:dyDescent="0.3">
      <c r="B562" s="1">
        <v>556</v>
      </c>
      <c r="C562" s="1">
        <v>47</v>
      </c>
      <c r="D562" s="1">
        <f t="shared" si="46"/>
        <v>113</v>
      </c>
      <c r="E562" s="5">
        <f t="shared" si="46"/>
        <v>8108</v>
      </c>
    </row>
    <row r="563" spans="2:5" x14ac:dyDescent="0.3">
      <c r="B563" s="1">
        <v>557</v>
      </c>
      <c r="C563" s="1">
        <v>47</v>
      </c>
      <c r="D563" s="1">
        <f t="shared" si="46"/>
        <v>113</v>
      </c>
      <c r="E563" s="5">
        <f t="shared" si="46"/>
        <v>8108</v>
      </c>
    </row>
    <row r="564" spans="2:5" x14ac:dyDescent="0.3">
      <c r="B564" s="1">
        <v>558</v>
      </c>
      <c r="C564" s="1">
        <v>47</v>
      </c>
      <c r="D564" s="1">
        <f t="shared" si="46"/>
        <v>113</v>
      </c>
      <c r="E564" s="5">
        <f t="shared" si="46"/>
        <v>8108</v>
      </c>
    </row>
    <row r="565" spans="2:5" x14ac:dyDescent="0.3">
      <c r="B565" s="1">
        <v>559</v>
      </c>
      <c r="C565" s="1">
        <v>47</v>
      </c>
      <c r="D565" s="1">
        <f t="shared" si="46"/>
        <v>113</v>
      </c>
      <c r="E565" s="5">
        <f t="shared" si="46"/>
        <v>8108</v>
      </c>
    </row>
    <row r="566" spans="2:5" x14ac:dyDescent="0.3">
      <c r="B566" s="1">
        <v>560</v>
      </c>
      <c r="C566" s="1">
        <v>47</v>
      </c>
      <c r="D566" s="1">
        <f t="shared" si="46"/>
        <v>113</v>
      </c>
      <c r="E566" s="5">
        <f t="shared" si="46"/>
        <v>8108</v>
      </c>
    </row>
    <row r="567" spans="2:5" x14ac:dyDescent="0.3">
      <c r="B567" s="1">
        <v>561</v>
      </c>
      <c r="C567" s="1">
        <v>47</v>
      </c>
      <c r="D567" s="1">
        <f t="shared" si="46"/>
        <v>113</v>
      </c>
      <c r="E567" s="5">
        <f t="shared" si="46"/>
        <v>8108</v>
      </c>
    </row>
    <row r="568" spans="2:5" x14ac:dyDescent="0.3">
      <c r="B568" s="1">
        <v>562</v>
      </c>
      <c r="C568" s="1">
        <v>47</v>
      </c>
      <c r="D568" s="1">
        <f t="shared" si="46"/>
        <v>113</v>
      </c>
      <c r="E568" s="5">
        <f t="shared" si="46"/>
        <v>8108</v>
      </c>
    </row>
    <row r="569" spans="2:5" x14ac:dyDescent="0.3">
      <c r="B569" s="1">
        <v>563</v>
      </c>
      <c r="C569" s="1">
        <v>47</v>
      </c>
      <c r="D569" s="1">
        <f t="shared" si="46"/>
        <v>113</v>
      </c>
      <c r="E569" s="5">
        <f t="shared" si="46"/>
        <v>8108</v>
      </c>
    </row>
    <row r="570" spans="2:5" x14ac:dyDescent="0.3">
      <c r="B570" s="1">
        <v>564</v>
      </c>
      <c r="C570" s="1">
        <v>47</v>
      </c>
      <c r="D570" s="1">
        <f t="shared" si="46"/>
        <v>113</v>
      </c>
      <c r="E570" s="5">
        <f t="shared" si="46"/>
        <v>8108</v>
      </c>
    </row>
    <row r="571" spans="2:5" x14ac:dyDescent="0.3">
      <c r="B571" s="1">
        <v>565</v>
      </c>
      <c r="C571" s="1">
        <v>48</v>
      </c>
      <c r="D571" s="1">
        <f>+D570+1</f>
        <v>114</v>
      </c>
      <c r="E571" s="5">
        <f>ROUND(+E570*(1+$E$4),0)</f>
        <v>8351</v>
      </c>
    </row>
    <row r="572" spans="2:5" x14ac:dyDescent="0.3">
      <c r="B572" s="1">
        <v>566</v>
      </c>
      <c r="C572" s="1">
        <v>48</v>
      </c>
      <c r="D572" s="1">
        <f t="shared" ref="D572:E582" si="47">+D571</f>
        <v>114</v>
      </c>
      <c r="E572" s="5">
        <f t="shared" si="47"/>
        <v>8351</v>
      </c>
    </row>
    <row r="573" spans="2:5" x14ac:dyDescent="0.3">
      <c r="B573" s="1">
        <v>567</v>
      </c>
      <c r="C573" s="1">
        <v>48</v>
      </c>
      <c r="D573" s="1">
        <f t="shared" si="47"/>
        <v>114</v>
      </c>
      <c r="E573" s="5">
        <f t="shared" si="47"/>
        <v>8351</v>
      </c>
    </row>
    <row r="574" spans="2:5" x14ac:dyDescent="0.3">
      <c r="B574" s="1">
        <v>568</v>
      </c>
      <c r="C574" s="1">
        <v>48</v>
      </c>
      <c r="D574" s="1">
        <f t="shared" si="47"/>
        <v>114</v>
      </c>
      <c r="E574" s="5">
        <f t="shared" si="47"/>
        <v>8351</v>
      </c>
    </row>
    <row r="575" spans="2:5" x14ac:dyDescent="0.3">
      <c r="B575" s="1">
        <v>569</v>
      </c>
      <c r="C575" s="1">
        <v>48</v>
      </c>
      <c r="D575" s="1">
        <f t="shared" si="47"/>
        <v>114</v>
      </c>
      <c r="E575" s="5">
        <f t="shared" si="47"/>
        <v>8351</v>
      </c>
    </row>
    <row r="576" spans="2:5" x14ac:dyDescent="0.3">
      <c r="B576" s="1">
        <v>570</v>
      </c>
      <c r="C576" s="1">
        <v>48</v>
      </c>
      <c r="D576" s="1">
        <f t="shared" si="47"/>
        <v>114</v>
      </c>
      <c r="E576" s="5">
        <f t="shared" si="47"/>
        <v>8351</v>
      </c>
    </row>
    <row r="577" spans="2:5" x14ac:dyDescent="0.3">
      <c r="B577" s="1">
        <v>571</v>
      </c>
      <c r="C577" s="1">
        <v>48</v>
      </c>
      <c r="D577" s="1">
        <f t="shared" si="47"/>
        <v>114</v>
      </c>
      <c r="E577" s="5">
        <f t="shared" si="47"/>
        <v>8351</v>
      </c>
    </row>
    <row r="578" spans="2:5" x14ac:dyDescent="0.3">
      <c r="B578" s="1">
        <v>572</v>
      </c>
      <c r="C578" s="1">
        <v>48</v>
      </c>
      <c r="D578" s="1">
        <f t="shared" si="47"/>
        <v>114</v>
      </c>
      <c r="E578" s="5">
        <f t="shared" si="47"/>
        <v>8351</v>
      </c>
    </row>
    <row r="579" spans="2:5" x14ac:dyDescent="0.3">
      <c r="B579" s="1">
        <v>573</v>
      </c>
      <c r="C579" s="1">
        <v>48</v>
      </c>
      <c r="D579" s="1">
        <f t="shared" si="47"/>
        <v>114</v>
      </c>
      <c r="E579" s="5">
        <f t="shared" si="47"/>
        <v>8351</v>
      </c>
    </row>
    <row r="580" spans="2:5" x14ac:dyDescent="0.3">
      <c r="B580" s="1">
        <v>574</v>
      </c>
      <c r="C580" s="1">
        <v>48</v>
      </c>
      <c r="D580" s="1">
        <f t="shared" si="47"/>
        <v>114</v>
      </c>
      <c r="E580" s="5">
        <f t="shared" si="47"/>
        <v>8351</v>
      </c>
    </row>
    <row r="581" spans="2:5" x14ac:dyDescent="0.3">
      <c r="B581" s="1">
        <v>575</v>
      </c>
      <c r="C581" s="1">
        <v>48</v>
      </c>
      <c r="D581" s="1">
        <f t="shared" si="47"/>
        <v>114</v>
      </c>
      <c r="E581" s="5">
        <f t="shared" si="47"/>
        <v>8351</v>
      </c>
    </row>
    <row r="582" spans="2:5" x14ac:dyDescent="0.3">
      <c r="B582" s="1">
        <v>576</v>
      </c>
      <c r="C582" s="1">
        <v>48</v>
      </c>
      <c r="D582" s="1">
        <f t="shared" si="47"/>
        <v>114</v>
      </c>
      <c r="E582" s="5">
        <f t="shared" si="47"/>
        <v>8351</v>
      </c>
    </row>
    <row r="583" spans="2:5" x14ac:dyDescent="0.3">
      <c r="B583" s="1">
        <v>577</v>
      </c>
      <c r="C583" s="1">
        <v>49</v>
      </c>
      <c r="D583" s="1">
        <f>+D582+1</f>
        <v>115</v>
      </c>
      <c r="E583" s="5">
        <f>ROUND(+E582*(1+$E$4),0)</f>
        <v>8602</v>
      </c>
    </row>
    <row r="584" spans="2:5" x14ac:dyDescent="0.3">
      <c r="B584" s="1">
        <v>578</v>
      </c>
      <c r="C584" s="1">
        <v>49</v>
      </c>
      <c r="D584" s="1">
        <f t="shared" ref="D584:E594" si="48">+D583</f>
        <v>115</v>
      </c>
      <c r="E584" s="5">
        <f t="shared" si="48"/>
        <v>8602</v>
      </c>
    </row>
    <row r="585" spans="2:5" x14ac:dyDescent="0.3">
      <c r="B585" s="1">
        <v>579</v>
      </c>
      <c r="C585" s="1">
        <v>49</v>
      </c>
      <c r="D585" s="1">
        <f t="shared" si="48"/>
        <v>115</v>
      </c>
      <c r="E585" s="5">
        <f t="shared" si="48"/>
        <v>8602</v>
      </c>
    </row>
    <row r="586" spans="2:5" x14ac:dyDescent="0.3">
      <c r="B586" s="1">
        <v>580</v>
      </c>
      <c r="C586" s="1">
        <v>49</v>
      </c>
      <c r="D586" s="1">
        <f t="shared" si="48"/>
        <v>115</v>
      </c>
      <c r="E586" s="5">
        <f t="shared" si="48"/>
        <v>8602</v>
      </c>
    </row>
    <row r="587" spans="2:5" x14ac:dyDescent="0.3">
      <c r="B587" s="1">
        <v>581</v>
      </c>
      <c r="C587" s="1">
        <v>49</v>
      </c>
      <c r="D587" s="1">
        <f t="shared" si="48"/>
        <v>115</v>
      </c>
      <c r="E587" s="5">
        <f t="shared" si="48"/>
        <v>8602</v>
      </c>
    </row>
    <row r="588" spans="2:5" x14ac:dyDescent="0.3">
      <c r="B588" s="1">
        <v>582</v>
      </c>
      <c r="C588" s="1">
        <v>49</v>
      </c>
      <c r="D588" s="1">
        <f t="shared" si="48"/>
        <v>115</v>
      </c>
      <c r="E588" s="5">
        <f t="shared" si="48"/>
        <v>8602</v>
      </c>
    </row>
    <row r="589" spans="2:5" x14ac:dyDescent="0.3">
      <c r="B589" s="1">
        <v>583</v>
      </c>
      <c r="C589" s="1">
        <v>49</v>
      </c>
      <c r="D589" s="1">
        <f t="shared" si="48"/>
        <v>115</v>
      </c>
      <c r="E589" s="5">
        <f t="shared" si="48"/>
        <v>8602</v>
      </c>
    </row>
    <row r="590" spans="2:5" x14ac:dyDescent="0.3">
      <c r="B590" s="1">
        <v>584</v>
      </c>
      <c r="C590" s="1">
        <v>49</v>
      </c>
      <c r="D590" s="1">
        <f t="shared" si="48"/>
        <v>115</v>
      </c>
      <c r="E590" s="5">
        <f t="shared" si="48"/>
        <v>8602</v>
      </c>
    </row>
    <row r="591" spans="2:5" x14ac:dyDescent="0.3">
      <c r="B591" s="1">
        <v>585</v>
      </c>
      <c r="C591" s="1">
        <v>49</v>
      </c>
      <c r="D591" s="1">
        <f t="shared" si="48"/>
        <v>115</v>
      </c>
      <c r="E591" s="5">
        <f t="shared" si="48"/>
        <v>8602</v>
      </c>
    </row>
    <row r="592" spans="2:5" x14ac:dyDescent="0.3">
      <c r="B592" s="1">
        <v>586</v>
      </c>
      <c r="C592" s="1">
        <v>49</v>
      </c>
      <c r="D592" s="1">
        <f t="shared" si="48"/>
        <v>115</v>
      </c>
      <c r="E592" s="5">
        <f t="shared" si="48"/>
        <v>8602</v>
      </c>
    </row>
    <row r="593" spans="2:5" x14ac:dyDescent="0.3">
      <c r="B593" s="1">
        <v>587</v>
      </c>
      <c r="C593" s="1">
        <v>49</v>
      </c>
      <c r="D593" s="1">
        <f t="shared" si="48"/>
        <v>115</v>
      </c>
      <c r="E593" s="5">
        <f t="shared" si="48"/>
        <v>8602</v>
      </c>
    </row>
    <row r="594" spans="2:5" x14ac:dyDescent="0.3">
      <c r="B594" s="1">
        <v>588</v>
      </c>
      <c r="C594" s="1">
        <v>49</v>
      </c>
      <c r="D594" s="1">
        <f t="shared" si="48"/>
        <v>115</v>
      </c>
      <c r="E594" s="5">
        <f t="shared" si="48"/>
        <v>8602</v>
      </c>
    </row>
    <row r="595" spans="2:5" x14ac:dyDescent="0.3">
      <c r="B595" s="1">
        <v>589</v>
      </c>
      <c r="C595" s="1">
        <v>50</v>
      </c>
      <c r="D595" s="1">
        <f>+D594+1</f>
        <v>116</v>
      </c>
      <c r="E595" s="5">
        <f>ROUND(+E594*(1+$E$4),0)</f>
        <v>8860</v>
      </c>
    </row>
    <row r="596" spans="2:5" x14ac:dyDescent="0.3">
      <c r="B596" s="1">
        <v>590</v>
      </c>
      <c r="C596" s="1">
        <v>50</v>
      </c>
      <c r="D596" s="1">
        <f t="shared" ref="D596:E606" si="49">+D595</f>
        <v>116</v>
      </c>
      <c r="E596" s="5">
        <f t="shared" si="49"/>
        <v>8860</v>
      </c>
    </row>
    <row r="597" spans="2:5" x14ac:dyDescent="0.3">
      <c r="B597" s="1">
        <v>591</v>
      </c>
      <c r="C597" s="1">
        <v>50</v>
      </c>
      <c r="D597" s="1">
        <f t="shared" si="49"/>
        <v>116</v>
      </c>
      <c r="E597" s="5">
        <f t="shared" si="49"/>
        <v>8860</v>
      </c>
    </row>
    <row r="598" spans="2:5" x14ac:dyDescent="0.3">
      <c r="B598" s="1">
        <v>592</v>
      </c>
      <c r="C598" s="1">
        <v>50</v>
      </c>
      <c r="D598" s="1">
        <f t="shared" si="49"/>
        <v>116</v>
      </c>
      <c r="E598" s="5">
        <f t="shared" si="49"/>
        <v>8860</v>
      </c>
    </row>
    <row r="599" spans="2:5" x14ac:dyDescent="0.3">
      <c r="B599" s="1">
        <v>593</v>
      </c>
      <c r="C599" s="1">
        <v>50</v>
      </c>
      <c r="D599" s="1">
        <f t="shared" si="49"/>
        <v>116</v>
      </c>
      <c r="E599" s="5">
        <f t="shared" si="49"/>
        <v>8860</v>
      </c>
    </row>
    <row r="600" spans="2:5" x14ac:dyDescent="0.3">
      <c r="B600" s="1">
        <v>594</v>
      </c>
      <c r="C600" s="1">
        <v>50</v>
      </c>
      <c r="D600" s="1">
        <f t="shared" si="49"/>
        <v>116</v>
      </c>
      <c r="E600" s="5">
        <f t="shared" si="49"/>
        <v>8860</v>
      </c>
    </row>
    <row r="601" spans="2:5" x14ac:dyDescent="0.3">
      <c r="B601" s="1">
        <v>595</v>
      </c>
      <c r="C601" s="1">
        <v>50</v>
      </c>
      <c r="D601" s="1">
        <f t="shared" si="49"/>
        <v>116</v>
      </c>
      <c r="E601" s="5">
        <f t="shared" si="49"/>
        <v>8860</v>
      </c>
    </row>
    <row r="602" spans="2:5" x14ac:dyDescent="0.3">
      <c r="B602" s="1">
        <v>596</v>
      </c>
      <c r="C602" s="1">
        <v>50</v>
      </c>
      <c r="D602" s="1">
        <f t="shared" si="49"/>
        <v>116</v>
      </c>
      <c r="E602" s="5">
        <f t="shared" si="49"/>
        <v>8860</v>
      </c>
    </row>
    <row r="603" spans="2:5" x14ac:dyDescent="0.3">
      <c r="B603" s="1">
        <v>597</v>
      </c>
      <c r="C603" s="1">
        <v>50</v>
      </c>
      <c r="D603" s="1">
        <f t="shared" si="49"/>
        <v>116</v>
      </c>
      <c r="E603" s="5">
        <f t="shared" si="49"/>
        <v>8860</v>
      </c>
    </row>
    <row r="604" spans="2:5" x14ac:dyDescent="0.3">
      <c r="B604" s="1">
        <v>598</v>
      </c>
      <c r="C604" s="1">
        <v>50</v>
      </c>
      <c r="D604" s="1">
        <f t="shared" si="49"/>
        <v>116</v>
      </c>
      <c r="E604" s="5">
        <f t="shared" si="49"/>
        <v>8860</v>
      </c>
    </row>
    <row r="605" spans="2:5" x14ac:dyDescent="0.3">
      <c r="B605" s="1">
        <v>599</v>
      </c>
      <c r="C605" s="1">
        <v>50</v>
      </c>
      <c r="D605" s="1">
        <f t="shared" si="49"/>
        <v>116</v>
      </c>
      <c r="E605" s="5">
        <f t="shared" si="49"/>
        <v>8860</v>
      </c>
    </row>
    <row r="606" spans="2:5" x14ac:dyDescent="0.3">
      <c r="B606" s="1">
        <v>600</v>
      </c>
      <c r="C606" s="1">
        <v>50</v>
      </c>
      <c r="D606" s="1">
        <f t="shared" si="49"/>
        <v>116</v>
      </c>
      <c r="E606" s="5">
        <f t="shared" si="49"/>
        <v>8860</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Introduction</vt:lpstr>
      <vt:lpstr>Inputs and Summary Results</vt:lpstr>
      <vt:lpstr>Retirem Planning Tool Results</vt:lpstr>
      <vt:lpstr>Retirement Distribution Sched</vt:lpstr>
      <vt:lpstr>Lists</vt:lpstr>
      <vt:lpstr>'Retirement Distribution Sched'!Print_Titles</vt:lpstr>
    </vt:vector>
  </TitlesOfParts>
  <Company>Church of the Nazarene,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Gilmore</dc:creator>
  <cp:lastModifiedBy>Kevin Gilmore</cp:lastModifiedBy>
  <cp:lastPrinted>2025-02-10T15:40:07Z</cp:lastPrinted>
  <dcterms:created xsi:type="dcterms:W3CDTF">2024-11-01T14:22:31Z</dcterms:created>
  <dcterms:modified xsi:type="dcterms:W3CDTF">2026-01-12T19:16:29Z</dcterms:modified>
</cp:coreProperties>
</file>